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L90-1-1 - Příprava půdy a..." sheetId="2" r:id="rId2"/>
    <sheet name="L90-1-2 - Výsadba a ochra..." sheetId="3" r:id="rId3"/>
    <sheet name="L90-1-3 - Vedlejší rozpoč..." sheetId="4" r:id="rId4"/>
    <sheet name="L90-2-1 - Rozvojová péče ..." sheetId="5" r:id="rId5"/>
    <sheet name="L90-2-2 - Rozvojová péče ..." sheetId="6" r:id="rId6"/>
    <sheet name="L90-2-3 - Rozvojová péče ..." sheetId="7" r:id="rId7"/>
    <sheet name="Pokyny pro vyplnění" sheetId="8" r:id="rId8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'L90-1-1 - Příprava půdy a...'!$C$87:$K$125</definedName>
    <definedName name="_xlnm.Print_Area" localSheetId="1">'L90-1-1 - Příprava půdy a...'!$C$4:$J$41,'L90-1-1 - Příprava půdy a...'!$C$47:$J$67,'L90-1-1 - Příprava půdy a...'!$C$73:$K$125</definedName>
    <definedName name="_xlnm.Print_Titles" localSheetId="1">'L90-1-1 - Příprava půdy a...'!$87:$87</definedName>
    <definedName name="_xlnm._FilterDatabase" localSheetId="2" hidden="1">'L90-1-2 - Výsadba a ochra...'!$C$88:$K$276</definedName>
    <definedName name="_xlnm.Print_Area" localSheetId="2">'L90-1-2 - Výsadba a ochra...'!$C$4:$J$41,'L90-1-2 - Výsadba a ochra...'!$C$47:$J$68,'L90-1-2 - Výsadba a ochra...'!$C$74:$K$276</definedName>
    <definedName name="_xlnm.Print_Titles" localSheetId="2">'L90-1-2 - Výsadba a ochra...'!$88:$88</definedName>
    <definedName name="_xlnm._FilterDatabase" localSheetId="3" hidden="1">'L90-1-3 - Vedlejší rozpoč...'!$C$88:$K$109</definedName>
    <definedName name="_xlnm.Print_Area" localSheetId="3">'L90-1-3 - Vedlejší rozpoč...'!$C$4:$J$41,'L90-1-3 - Vedlejší rozpoč...'!$C$47:$J$68,'L90-1-3 - Vedlejší rozpoč...'!$C$74:$K$109</definedName>
    <definedName name="_xlnm.Print_Titles" localSheetId="3">'L90-1-3 - Vedlejší rozpoč...'!$88:$88</definedName>
    <definedName name="_xlnm._FilterDatabase" localSheetId="4" hidden="1">'L90-2-1 - Rozvojová péče ...'!$C$86:$K$170</definedName>
    <definedName name="_xlnm.Print_Area" localSheetId="4">'L90-2-1 - Rozvojová péče ...'!$C$4:$J$41,'L90-2-1 - Rozvojová péče ...'!$C$47:$J$66,'L90-2-1 - Rozvojová péče ...'!$C$72:$K$170</definedName>
    <definedName name="_xlnm.Print_Titles" localSheetId="4">'L90-2-1 - Rozvojová péče ...'!$86:$86</definedName>
    <definedName name="_xlnm._FilterDatabase" localSheetId="5" hidden="1">'L90-2-2 - Rozvojová péče ...'!$C$86:$K$170</definedName>
    <definedName name="_xlnm.Print_Area" localSheetId="5">'L90-2-2 - Rozvojová péče ...'!$C$4:$J$41,'L90-2-2 - Rozvojová péče ...'!$C$47:$J$66,'L90-2-2 - Rozvojová péče ...'!$C$72:$K$170</definedName>
    <definedName name="_xlnm.Print_Titles" localSheetId="5">'L90-2-2 - Rozvojová péče ...'!$86:$86</definedName>
    <definedName name="_xlnm._FilterDatabase" localSheetId="6" hidden="1">'L90-2-3 - Rozvojová péče ...'!$C$86:$K$170</definedName>
    <definedName name="_xlnm.Print_Area" localSheetId="6">'L90-2-3 - Rozvojová péče ...'!$C$4:$J$41,'L90-2-3 - Rozvojová péče ...'!$C$47:$J$66,'L90-2-3 - Rozvojová péče ...'!$C$72:$K$170</definedName>
    <definedName name="_xlnm.Print_Titles" localSheetId="6">'L90-2-3 - Rozvojová péče ...'!$86:$86</definedName>
    <definedName name="_xlnm.Print_Area" localSheetId="7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7" l="1" r="J39"/>
  <c r="J38"/>
  <c i="1" r="AY62"/>
  <c i="7" r="J37"/>
  <c i="1" r="AX62"/>
  <c i="7" r="BI169"/>
  <c r="BH169"/>
  <c r="BG169"/>
  <c r="BF169"/>
  <c r="T169"/>
  <c r="R169"/>
  <c r="P169"/>
  <c r="BI164"/>
  <c r="BH164"/>
  <c r="BG164"/>
  <c r="BF164"/>
  <c r="T164"/>
  <c r="R164"/>
  <c r="P164"/>
  <c r="BI160"/>
  <c r="BH160"/>
  <c r="BG160"/>
  <c r="BF160"/>
  <c r="T160"/>
  <c r="R160"/>
  <c r="P160"/>
  <c r="BI155"/>
  <c r="BH155"/>
  <c r="BG155"/>
  <c r="BF155"/>
  <c r="T155"/>
  <c r="R155"/>
  <c r="P155"/>
  <c r="BI151"/>
  <c r="BH151"/>
  <c r="BG151"/>
  <c r="BF151"/>
  <c r="T151"/>
  <c r="R151"/>
  <c r="P151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BI119"/>
  <c r="BH119"/>
  <c r="BG119"/>
  <c r="BF119"/>
  <c r="T119"/>
  <c r="R119"/>
  <c r="P119"/>
  <c r="BI114"/>
  <c r="BH114"/>
  <c r="BG114"/>
  <c r="BF114"/>
  <c r="T114"/>
  <c r="R114"/>
  <c r="P114"/>
  <c r="BI110"/>
  <c r="BH110"/>
  <c r="BG110"/>
  <c r="BF110"/>
  <c r="T110"/>
  <c r="R110"/>
  <c r="P110"/>
  <c r="BI105"/>
  <c r="BH105"/>
  <c r="BG105"/>
  <c r="BF105"/>
  <c r="T105"/>
  <c r="R105"/>
  <c r="P105"/>
  <c r="BI100"/>
  <c r="BH100"/>
  <c r="BG100"/>
  <c r="BF100"/>
  <c r="T100"/>
  <c r="R100"/>
  <c r="P100"/>
  <c r="BI95"/>
  <c r="BH95"/>
  <c r="BG95"/>
  <c r="BF95"/>
  <c r="T95"/>
  <c r="R95"/>
  <c r="P95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59"/>
  <c r="J19"/>
  <c r="J14"/>
  <c r="J56"/>
  <c r="E7"/>
  <c r="E75"/>
  <c i="6" r="J39"/>
  <c r="J38"/>
  <c i="1" r="AY61"/>
  <c i="6" r="J37"/>
  <c i="1" r="AX61"/>
  <c i="6" r="BI169"/>
  <c r="BH169"/>
  <c r="BG169"/>
  <c r="BF169"/>
  <c r="T169"/>
  <c r="R169"/>
  <c r="P169"/>
  <c r="BI164"/>
  <c r="BH164"/>
  <c r="BG164"/>
  <c r="BF164"/>
  <c r="T164"/>
  <c r="R164"/>
  <c r="P164"/>
  <c r="BI160"/>
  <c r="BH160"/>
  <c r="BG160"/>
  <c r="BF160"/>
  <c r="T160"/>
  <c r="R160"/>
  <c r="P160"/>
  <c r="BI155"/>
  <c r="BH155"/>
  <c r="BG155"/>
  <c r="BF155"/>
  <c r="T155"/>
  <c r="R155"/>
  <c r="P155"/>
  <c r="BI151"/>
  <c r="BH151"/>
  <c r="BG151"/>
  <c r="BF151"/>
  <c r="T151"/>
  <c r="R151"/>
  <c r="P151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BI119"/>
  <c r="BH119"/>
  <c r="BG119"/>
  <c r="BF119"/>
  <c r="T119"/>
  <c r="R119"/>
  <c r="P119"/>
  <c r="BI114"/>
  <c r="BH114"/>
  <c r="BG114"/>
  <c r="BF114"/>
  <c r="T114"/>
  <c r="R114"/>
  <c r="P114"/>
  <c r="BI110"/>
  <c r="BH110"/>
  <c r="BG110"/>
  <c r="BF110"/>
  <c r="T110"/>
  <c r="R110"/>
  <c r="P110"/>
  <c r="BI105"/>
  <c r="BH105"/>
  <c r="BG105"/>
  <c r="BF105"/>
  <c r="T105"/>
  <c r="R105"/>
  <c r="P105"/>
  <c r="BI100"/>
  <c r="BH100"/>
  <c r="BG100"/>
  <c r="BF100"/>
  <c r="T100"/>
  <c r="R100"/>
  <c r="P100"/>
  <c r="BI95"/>
  <c r="BH95"/>
  <c r="BG95"/>
  <c r="BF95"/>
  <c r="T95"/>
  <c r="R95"/>
  <c r="P95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84"/>
  <c r="J19"/>
  <c r="J14"/>
  <c r="J56"/>
  <c r="E7"/>
  <c r="E75"/>
  <c i="5" r="J39"/>
  <c r="J38"/>
  <c i="1" r="AY60"/>
  <c i="5" r="J37"/>
  <c i="1" r="AX60"/>
  <c i="5" r="BI169"/>
  <c r="BH169"/>
  <c r="BG169"/>
  <c r="BF169"/>
  <c r="T169"/>
  <c r="R169"/>
  <c r="P169"/>
  <c r="BI164"/>
  <c r="BH164"/>
  <c r="BG164"/>
  <c r="BF164"/>
  <c r="T164"/>
  <c r="R164"/>
  <c r="P164"/>
  <c r="BI160"/>
  <c r="BH160"/>
  <c r="BG160"/>
  <c r="BF160"/>
  <c r="T160"/>
  <c r="R160"/>
  <c r="P160"/>
  <c r="BI155"/>
  <c r="BH155"/>
  <c r="BG155"/>
  <c r="BF155"/>
  <c r="T155"/>
  <c r="R155"/>
  <c r="P155"/>
  <c r="BI151"/>
  <c r="BH151"/>
  <c r="BG151"/>
  <c r="BF151"/>
  <c r="T151"/>
  <c r="R151"/>
  <c r="P151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BI119"/>
  <c r="BH119"/>
  <c r="BG119"/>
  <c r="BF119"/>
  <c r="T119"/>
  <c r="R119"/>
  <c r="P119"/>
  <c r="BI114"/>
  <c r="BH114"/>
  <c r="BG114"/>
  <c r="BF114"/>
  <c r="T114"/>
  <c r="R114"/>
  <c r="P114"/>
  <c r="BI110"/>
  <c r="BH110"/>
  <c r="BG110"/>
  <c r="BF110"/>
  <c r="T110"/>
  <c r="R110"/>
  <c r="P110"/>
  <c r="BI105"/>
  <c r="BH105"/>
  <c r="BG105"/>
  <c r="BF105"/>
  <c r="T105"/>
  <c r="R105"/>
  <c r="P105"/>
  <c r="BI100"/>
  <c r="BH100"/>
  <c r="BG100"/>
  <c r="BF100"/>
  <c r="T100"/>
  <c r="R100"/>
  <c r="P100"/>
  <c r="BI95"/>
  <c r="BH95"/>
  <c r="BG95"/>
  <c r="BF95"/>
  <c r="T95"/>
  <c r="R95"/>
  <c r="P95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84"/>
  <c r="J19"/>
  <c r="J14"/>
  <c r="J56"/>
  <c r="E7"/>
  <c r="E50"/>
  <c i="4" r="J39"/>
  <c r="J38"/>
  <c i="1" r="AY58"/>
  <c i="4" r="J37"/>
  <c i="1" r="AX58"/>
  <c i="4" r="BI106"/>
  <c r="BH106"/>
  <c r="BG106"/>
  <c r="BF106"/>
  <c r="T106"/>
  <c r="T105"/>
  <c r="R106"/>
  <c r="R105"/>
  <c r="P106"/>
  <c r="P105"/>
  <c r="BI101"/>
  <c r="BH101"/>
  <c r="BG101"/>
  <c r="BF101"/>
  <c r="T101"/>
  <c r="R101"/>
  <c r="P101"/>
  <c r="BI97"/>
  <c r="BH97"/>
  <c r="BG97"/>
  <c r="BF97"/>
  <c r="T97"/>
  <c r="R97"/>
  <c r="P97"/>
  <c r="BI92"/>
  <c r="BH92"/>
  <c r="BG92"/>
  <c r="BF92"/>
  <c r="T92"/>
  <c r="T91"/>
  <c r="R92"/>
  <c r="R91"/>
  <c r="P92"/>
  <c r="P91"/>
  <c r="J86"/>
  <c r="J85"/>
  <c r="F85"/>
  <c r="F83"/>
  <c r="E81"/>
  <c r="J59"/>
  <c r="J58"/>
  <c r="F58"/>
  <c r="F56"/>
  <c r="E54"/>
  <c r="J20"/>
  <c r="E20"/>
  <c r="F59"/>
  <c r="J19"/>
  <c r="J14"/>
  <c r="J83"/>
  <c r="E7"/>
  <c r="E77"/>
  <c i="3" r="J39"/>
  <c r="J38"/>
  <c i="1" r="AY57"/>
  <c i="3" r="J37"/>
  <c i="1" r="AX57"/>
  <c i="3" r="BI274"/>
  <c r="BH274"/>
  <c r="BG274"/>
  <c r="BF274"/>
  <c r="T274"/>
  <c r="T273"/>
  <c r="R274"/>
  <c r="R273"/>
  <c r="P274"/>
  <c r="P273"/>
  <c r="BI270"/>
  <c r="BH270"/>
  <c r="BG270"/>
  <c r="BF270"/>
  <c r="T270"/>
  <c r="R270"/>
  <c r="P270"/>
  <c r="BI265"/>
  <c r="BH265"/>
  <c r="BG265"/>
  <c r="BF265"/>
  <c r="T265"/>
  <c r="R265"/>
  <c r="P265"/>
  <c r="BI262"/>
  <c r="BH262"/>
  <c r="BG262"/>
  <c r="BF262"/>
  <c r="T262"/>
  <c r="R262"/>
  <c r="P262"/>
  <c r="BI257"/>
  <c r="BH257"/>
  <c r="BG257"/>
  <c r="BF257"/>
  <c r="T257"/>
  <c r="R257"/>
  <c r="P257"/>
  <c r="BI253"/>
  <c r="BH253"/>
  <c r="BG253"/>
  <c r="BF253"/>
  <c r="T253"/>
  <c r="R253"/>
  <c r="P253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5"/>
  <c r="BH235"/>
  <c r="BG235"/>
  <c r="BF235"/>
  <c r="T235"/>
  <c r="R235"/>
  <c r="P235"/>
  <c r="BI232"/>
  <c r="BH232"/>
  <c r="BG232"/>
  <c r="BF232"/>
  <c r="T232"/>
  <c r="R232"/>
  <c r="P232"/>
  <c r="BI227"/>
  <c r="BH227"/>
  <c r="BG227"/>
  <c r="BF227"/>
  <c r="T227"/>
  <c r="R227"/>
  <c r="P227"/>
  <c r="BI222"/>
  <c r="BH222"/>
  <c r="BG222"/>
  <c r="BF222"/>
  <c r="T222"/>
  <c r="R222"/>
  <c r="P222"/>
  <c r="BI218"/>
  <c r="BH218"/>
  <c r="BG218"/>
  <c r="BF218"/>
  <c r="T218"/>
  <c r="R218"/>
  <c r="P218"/>
  <c r="BI213"/>
  <c r="BH213"/>
  <c r="BG213"/>
  <c r="BF213"/>
  <c r="T213"/>
  <c r="R213"/>
  <c r="P213"/>
  <c r="BI209"/>
  <c r="BH209"/>
  <c r="BG209"/>
  <c r="BF209"/>
  <c r="T209"/>
  <c r="R209"/>
  <c r="P209"/>
  <c r="BI206"/>
  <c r="BH206"/>
  <c r="BG206"/>
  <c r="BF206"/>
  <c r="T206"/>
  <c r="R206"/>
  <c r="P206"/>
  <c r="BI201"/>
  <c r="BH201"/>
  <c r="BG201"/>
  <c r="BF201"/>
  <c r="T201"/>
  <c r="R201"/>
  <c r="P201"/>
  <c r="BI196"/>
  <c r="BH196"/>
  <c r="BG196"/>
  <c r="BF196"/>
  <c r="T196"/>
  <c r="R196"/>
  <c r="P196"/>
  <c r="BI194"/>
  <c r="BH194"/>
  <c r="BG194"/>
  <c r="BF194"/>
  <c r="T194"/>
  <c r="R194"/>
  <c r="P194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2"/>
  <c r="BH162"/>
  <c r="BG162"/>
  <c r="BF162"/>
  <c r="T162"/>
  <c r="R162"/>
  <c r="P162"/>
  <c r="BI158"/>
  <c r="BH158"/>
  <c r="BG158"/>
  <c r="BF158"/>
  <c r="T158"/>
  <c r="R158"/>
  <c r="P158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1"/>
  <c r="BH131"/>
  <c r="BG131"/>
  <c r="BF131"/>
  <c r="T131"/>
  <c r="R131"/>
  <c r="P131"/>
  <c r="BI126"/>
  <c r="BH126"/>
  <c r="BG126"/>
  <c r="BF126"/>
  <c r="T126"/>
  <c r="R126"/>
  <c r="P126"/>
  <c r="BI121"/>
  <c r="BH121"/>
  <c r="BG121"/>
  <c r="BF121"/>
  <c r="T121"/>
  <c r="R121"/>
  <c r="P121"/>
  <c r="BI116"/>
  <c r="BH116"/>
  <c r="BG116"/>
  <c r="BF116"/>
  <c r="T116"/>
  <c r="R116"/>
  <c r="P116"/>
  <c r="BI111"/>
  <c r="BH111"/>
  <c r="BG111"/>
  <c r="BF111"/>
  <c r="T111"/>
  <c r="R111"/>
  <c r="P111"/>
  <c r="BI106"/>
  <c r="BH106"/>
  <c r="BG106"/>
  <c r="BF106"/>
  <c r="T106"/>
  <c r="R106"/>
  <c r="P106"/>
  <c r="BI102"/>
  <c r="BH102"/>
  <c r="BG102"/>
  <c r="BF102"/>
  <c r="T102"/>
  <c r="R102"/>
  <c r="P102"/>
  <c r="BI97"/>
  <c r="BH97"/>
  <c r="BG97"/>
  <c r="BF97"/>
  <c r="T97"/>
  <c r="R97"/>
  <c r="P97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86"/>
  <c r="J19"/>
  <c r="J14"/>
  <c r="J83"/>
  <c r="E7"/>
  <c r="E77"/>
  <c i="2" r="J39"/>
  <c r="J38"/>
  <c i="1" r="AY56"/>
  <c i="2" r="J37"/>
  <c i="1" r="AX56"/>
  <c i="2" r="BI121"/>
  <c r="BH121"/>
  <c r="BG121"/>
  <c r="BF121"/>
  <c r="T121"/>
  <c r="T120"/>
  <c r="R121"/>
  <c r="R120"/>
  <c r="P121"/>
  <c r="P120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5"/>
  <c r="BH105"/>
  <c r="BG105"/>
  <c r="BF105"/>
  <c r="T105"/>
  <c r="R105"/>
  <c r="P105"/>
  <c r="BI100"/>
  <c r="BH100"/>
  <c r="BG100"/>
  <c r="BF100"/>
  <c r="T100"/>
  <c r="R100"/>
  <c r="P100"/>
  <c r="BI95"/>
  <c r="BH95"/>
  <c r="BG95"/>
  <c r="BF95"/>
  <c r="T95"/>
  <c r="R95"/>
  <c r="P95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59"/>
  <c r="J19"/>
  <c r="J14"/>
  <c r="J56"/>
  <c r="E7"/>
  <c r="E76"/>
  <c i="1" r="L50"/>
  <c r="AM50"/>
  <c r="AM49"/>
  <c r="L49"/>
  <c r="AM47"/>
  <c r="L47"/>
  <c r="L45"/>
  <c r="L44"/>
  <c i="3" r="BK245"/>
  <c i="4" r="J101"/>
  <c i="6" r="J124"/>
  <c i="3" r="J111"/>
  <c i="6" r="BK132"/>
  <c i="3" r="BK92"/>
  <c i="5" r="J128"/>
  <c i="7" r="J160"/>
  <c i="3" r="BK213"/>
  <c r="BK242"/>
  <c i="7" r="J155"/>
  <c i="3" r="J184"/>
  <c i="6" r="BK140"/>
  <c i="5" r="BK146"/>
  <c r="BK140"/>
  <c i="6" r="J140"/>
  <c i="3" r="J235"/>
  <c i="5" r="BK155"/>
  <c i="3" r="BK209"/>
  <c i="6" r="BK110"/>
  <c i="2" r="BK108"/>
  <c i="3" r="J190"/>
  <c i="6" r="BK169"/>
  <c i="3" r="J227"/>
  <c i="6" r="BK95"/>
  <c i="3" r="J106"/>
  <c r="BK148"/>
  <c i="6" r="J169"/>
  <c i="7" r="J90"/>
  <c i="6" r="J114"/>
  <c r="J105"/>
  <c i="3" r="BK140"/>
  <c r="J265"/>
  <c i="7" r="J100"/>
  <c i="2" r="J121"/>
  <c i="7" r="BK105"/>
  <c i="3" r="J253"/>
  <c i="5" r="J114"/>
  <c i="2" r="J112"/>
  <c i="3" r="J182"/>
  <c i="5" r="BK105"/>
  <c i="2" r="BK105"/>
  <c i="7" r="BK95"/>
  <c i="3" r="BK182"/>
  <c i="4" r="BK101"/>
  <c i="6" r="BK143"/>
  <c i="3" r="J116"/>
  <c i="6" r="BK146"/>
  <c i="7" r="J119"/>
  <c i="3" r="BK232"/>
  <c i="5" r="BK128"/>
  <c i="2" r="BK112"/>
  <c i="5" r="BK151"/>
  <c i="7" r="J169"/>
  <c i="2" r="J105"/>
  <c i="3" r="BK257"/>
  <c i="6" r="BK128"/>
  <c i="3" r="BK102"/>
  <c i="6" r="J100"/>
  <c i="3" r="J126"/>
  <c i="6" r="J160"/>
  <c i="3" r="BK173"/>
  <c i="6" r="BK90"/>
  <c i="3" r="J222"/>
  <c r="BK165"/>
  <c i="7" r="J151"/>
  <c i="2" r="BK116"/>
  <c i="5" r="J124"/>
  <c i="2" r="J36"/>
  <c i="5" r="J151"/>
  <c i="4" r="BK92"/>
  <c i="2" r="J116"/>
  <c r="J100"/>
  <c i="3" r="BK126"/>
  <c r="J257"/>
  <c i="6" r="J143"/>
  <c i="3" r="J148"/>
  <c i="6" r="J119"/>
  <c i="7" r="BK100"/>
  <c i="3" r="J144"/>
  <c r="J262"/>
  <c i="7" r="J140"/>
  <c i="5" r="BK169"/>
  <c i="3" r="BK169"/>
  <c r="BK144"/>
  <c i="7" r="BK140"/>
  <c i="3" r="BK152"/>
  <c i="5" r="BK90"/>
  <c r="BK143"/>
  <c i="3" r="J209"/>
  <c r="J121"/>
  <c i="5" r="BK100"/>
  <c i="3" r="J152"/>
  <c i="7" r="BK128"/>
  <c i="5" r="J110"/>
  <c i="3" r="BK131"/>
  <c r="BK111"/>
  <c i="7" r="J105"/>
  <c i="3" r="J245"/>
  <c i="5" r="J105"/>
  <c i="3" r="BK158"/>
  <c i="5" r="J140"/>
  <c i="7" r="J136"/>
  <c i="5" r="J90"/>
  <c i="7" r="J110"/>
  <c i="3" r="J97"/>
  <c r="BK262"/>
  <c i="6" r="J155"/>
  <c i="7" r="BK160"/>
  <c i="3" r="BK227"/>
  <c i="5" r="BK110"/>
  <c r="J164"/>
  <c i="7" r="BK114"/>
  <c i="3" r="J156"/>
  <c i="5" r="BK164"/>
  <c i="7" r="BK132"/>
  <c i="3" r="J206"/>
  <c i="1" r="AS59"/>
  <c i="3" r="J213"/>
  <c r="BK201"/>
  <c i="7" r="BK124"/>
  <c i="3" r="J140"/>
  <c i="5" r="BK160"/>
  <c i="7" r="BK155"/>
  <c i="3" r="J201"/>
  <c r="J274"/>
  <c i="6" r="BK105"/>
  <c i="2" r="F37"/>
  <c i="1" r="AS55"/>
  <c i="5" r="J132"/>
  <c i="2" r="J108"/>
  <c i="3" r="J165"/>
  <c i="6" r="BK100"/>
  <c i="3" r="BK184"/>
  <c i="5" r="J160"/>
  <c i="7" r="J132"/>
  <c i="3" r="J248"/>
  <c i="5" r="J119"/>
  <c i="7" r="J95"/>
  <c i="5" r="J143"/>
  <c i="7" r="BK90"/>
  <c i="3" r="J158"/>
  <c i="5" r="BK136"/>
  <c i="7" r="J114"/>
  <c i="5" r="J95"/>
  <c i="3" r="BK136"/>
  <c r="J162"/>
  <c i="7" r="BK119"/>
  <c i="3" r="J196"/>
  <c i="7" r="J128"/>
  <c i="6" r="BK119"/>
  <c i="2" r="BK100"/>
  <c i="3" r="BK274"/>
  <c i="5" r="J169"/>
  <c i="3" r="J131"/>
  <c r="BK156"/>
  <c i="6" r="J132"/>
  <c i="3" r="J173"/>
  <c r="J187"/>
  <c i="7" r="BK146"/>
  <c i="3" r="J242"/>
  <c i="6" r="BK155"/>
  <c i="3" r="J218"/>
  <c i="6" r="J128"/>
  <c i="3" r="BK270"/>
  <c i="2" r="J91"/>
  <c i="3" r="J270"/>
  <c i="7" r="J143"/>
  <c i="3" r="J232"/>
  <c i="5" r="BK114"/>
  <c r="J100"/>
  <c i="3" r="BK106"/>
  <c i="2" r="BK91"/>
  <c i="6" r="J95"/>
  <c i="5" r="J136"/>
  <c i="3" r="BK248"/>
  <c r="BK121"/>
  <c i="6" r="BK114"/>
  <c i="3" r="J169"/>
  <c i="6" r="BK160"/>
  <c i="7" r="BK151"/>
  <c i="2" r="F36"/>
  <c r="BK95"/>
  <c i="3" r="BK196"/>
  <c i="5" r="BK132"/>
  <c i="6" r="J110"/>
  <c i="3" r="BK253"/>
  <c i="7" r="BK164"/>
  <c i="6" r="J136"/>
  <c i="2" r="F39"/>
  <c i="7" r="BK110"/>
  <c i="2" r="BK121"/>
  <c i="3" r="J177"/>
  <c r="BK265"/>
  <c i="7" r="BK143"/>
  <c i="3" r="BK194"/>
  <c i="6" r="BK124"/>
  <c i="3" r="BK187"/>
  <c r="BK222"/>
  <c i="7" r="BK169"/>
  <c i="5" r="BK124"/>
  <c i="3" r="BK206"/>
  <c r="BK162"/>
  <c i="5" r="J146"/>
  <c i="2" r="F38"/>
  <c i="3" r="BK218"/>
  <c i="4" r="J97"/>
  <c i="7" r="BK136"/>
  <c i="6" r="J151"/>
  <c i="3" r="J92"/>
  <c i="7" r="J146"/>
  <c i="3" r="J136"/>
  <c i="5" r="J155"/>
  <c i="2" r="J95"/>
  <c i="4" r="J106"/>
  <c i="6" r="J164"/>
  <c i="3" r="J194"/>
  <c i="6" r="J146"/>
  <c i="4" r="BK97"/>
  <c i="7" r="J124"/>
  <c i="3" r="BK97"/>
  <c i="4" r="J92"/>
  <c i="6" r="J90"/>
  <c i="4" r="BK106"/>
  <c i="5" r="BK119"/>
  <c i="3" r="BK116"/>
  <c r="BK235"/>
  <c i="6" r="BK151"/>
  <c i="3" r="J102"/>
  <c i="6" r="BK136"/>
  <c i="7" r="J164"/>
  <c i="3" r="BK190"/>
  <c r="BK177"/>
  <c i="5" r="BK95"/>
  <c i="6" r="BK164"/>
  <c i="3" l="1" r="BK91"/>
  <c r="J91"/>
  <c r="J65"/>
  <c i="2" r="R90"/>
  <c r="R89"/>
  <c r="R88"/>
  <c r="T90"/>
  <c r="T89"/>
  <c r="T88"/>
  <c i="3" r="R91"/>
  <c r="P91"/>
  <c i="4" r="T96"/>
  <c r="T90"/>
  <c r="T89"/>
  <c i="6" r="P89"/>
  <c r="P88"/>
  <c r="P87"/>
  <c i="1" r="AU61"/>
  <c i="3" r="BK264"/>
  <c r="J264"/>
  <c r="J66"/>
  <c i="6" r="T89"/>
  <c r="T88"/>
  <c r="T87"/>
  <c i="4" r="R96"/>
  <c r="R90"/>
  <c r="R89"/>
  <c i="5" r="R89"/>
  <c r="R88"/>
  <c r="R87"/>
  <c i="6" r="BK89"/>
  <c r="J89"/>
  <c r="J65"/>
  <c i="2" r="BK90"/>
  <c i="3" r="P264"/>
  <c i="4" r="P96"/>
  <c r="P90"/>
  <c r="P89"/>
  <c i="1" r="AU58"/>
  <c i="5" r="BK89"/>
  <c r="J89"/>
  <c r="J65"/>
  <c i="7" r="BK89"/>
  <c r="J89"/>
  <c r="J65"/>
  <c i="3" r="T91"/>
  <c r="T90"/>
  <c r="T89"/>
  <c i="7" r="P89"/>
  <c r="P88"/>
  <c r="P87"/>
  <c i="1" r="AU62"/>
  <c i="2" r="P90"/>
  <c r="P89"/>
  <c r="P88"/>
  <c i="1" r="AU56"/>
  <c i="3" r="T264"/>
  <c i="5" r="T89"/>
  <c r="T88"/>
  <c r="T87"/>
  <c i="7" r="R89"/>
  <c r="R88"/>
  <c r="R87"/>
  <c i="3" r="R264"/>
  <c i="4" r="BK96"/>
  <c r="J96"/>
  <c r="J66"/>
  <c i="5" r="P89"/>
  <c r="P88"/>
  <c r="P87"/>
  <c i="1" r="AU60"/>
  <c i="6" r="R89"/>
  <c r="R88"/>
  <c r="R87"/>
  <c i="7" r="T89"/>
  <c r="T88"/>
  <c r="T87"/>
  <c i="4" r="BK91"/>
  <c r="J91"/>
  <c r="J65"/>
  <c i="3" r="BK273"/>
  <c r="J273"/>
  <c r="J67"/>
  <c i="4" r="BK105"/>
  <c r="J105"/>
  <c r="J67"/>
  <c i="2" r="BK120"/>
  <c r="J120"/>
  <c r="J66"/>
  <c i="6" r="BK88"/>
  <c r="J88"/>
  <c r="J64"/>
  <c i="7" r="J81"/>
  <c r="BE128"/>
  <c r="E50"/>
  <c r="BE100"/>
  <c r="BE110"/>
  <c r="BE119"/>
  <c r="BE124"/>
  <c r="BE140"/>
  <c r="BE146"/>
  <c r="BE90"/>
  <c r="BE95"/>
  <c r="BE143"/>
  <c r="BE164"/>
  <c r="BE160"/>
  <c r="BE155"/>
  <c r="BE169"/>
  <c r="F84"/>
  <c r="BE151"/>
  <c r="BE136"/>
  <c r="BE132"/>
  <c r="BE105"/>
  <c r="BE114"/>
  <c i="5" r="BK88"/>
  <c r="J88"/>
  <c r="J64"/>
  <c i="6" r="F59"/>
  <c r="BE132"/>
  <c r="BE164"/>
  <c r="E50"/>
  <c r="BE128"/>
  <c r="BE110"/>
  <c r="BE160"/>
  <c r="BE169"/>
  <c r="BE119"/>
  <c r="BE155"/>
  <c r="J81"/>
  <c r="BE95"/>
  <c r="BE140"/>
  <c r="BE143"/>
  <c r="BE151"/>
  <c r="BE90"/>
  <c r="BE136"/>
  <c r="BE100"/>
  <c r="BE105"/>
  <c r="BE114"/>
  <c r="BE124"/>
  <c r="BE146"/>
  <c i="5" r="J81"/>
  <c r="BE95"/>
  <c r="BE155"/>
  <c r="BE114"/>
  <c r="BE124"/>
  <c r="BE140"/>
  <c r="BE151"/>
  <c r="BE164"/>
  <c r="F59"/>
  <c r="BE119"/>
  <c r="BE136"/>
  <c r="BE169"/>
  <c r="BE146"/>
  <c r="BE90"/>
  <c r="BE110"/>
  <c r="BE143"/>
  <c r="E75"/>
  <c r="BE100"/>
  <c r="BE128"/>
  <c r="BE132"/>
  <c r="BE160"/>
  <c r="BE105"/>
  <c i="4" r="F86"/>
  <c r="J56"/>
  <c r="E50"/>
  <c r="BE101"/>
  <c r="BE92"/>
  <c i="3" r="BK90"/>
  <c r="BK89"/>
  <c r="J89"/>
  <c i="4" r="BE97"/>
  <c r="BE106"/>
  <c i="2" r="J90"/>
  <c r="J65"/>
  <c i="3" r="J56"/>
  <c r="BE148"/>
  <c r="BE206"/>
  <c r="BE245"/>
  <c r="BE262"/>
  <c r="BE265"/>
  <c r="BE106"/>
  <c r="BE126"/>
  <c r="BE136"/>
  <c r="BE152"/>
  <c r="BE140"/>
  <c r="BE158"/>
  <c r="BE209"/>
  <c r="BE213"/>
  <c r="BE253"/>
  <c r="BE270"/>
  <c r="BE274"/>
  <c r="F59"/>
  <c r="BE92"/>
  <c r="BE131"/>
  <c r="BE144"/>
  <c r="BE156"/>
  <c r="BE182"/>
  <c r="BE222"/>
  <c r="BE242"/>
  <c r="BE111"/>
  <c r="BE173"/>
  <c r="BE232"/>
  <c r="BE97"/>
  <c r="BE190"/>
  <c r="E50"/>
  <c r="BE102"/>
  <c r="BE169"/>
  <c r="BE184"/>
  <c r="BE201"/>
  <c r="BE227"/>
  <c r="BE162"/>
  <c r="BE165"/>
  <c r="BE194"/>
  <c r="BE218"/>
  <c r="BE116"/>
  <c r="BE121"/>
  <c r="BE177"/>
  <c r="BE187"/>
  <c r="BE196"/>
  <c r="BE235"/>
  <c r="BE248"/>
  <c r="BE257"/>
  <c i="2" r="J82"/>
  <c r="F85"/>
  <c r="BE95"/>
  <c r="BE100"/>
  <c r="BE121"/>
  <c i="1" r="AW56"/>
  <c r="BA56"/>
  <c r="BB56"/>
  <c i="2" r="BE91"/>
  <c r="BE105"/>
  <c r="BE108"/>
  <c r="BE112"/>
  <c r="BE116"/>
  <c r="E50"/>
  <c i="1" r="BC56"/>
  <c r="BD56"/>
  <c i="6" r="F39"/>
  <c i="1" r="BD61"/>
  <c i="5" r="F36"/>
  <c i="1" r="BA60"/>
  <c i="6" r="F37"/>
  <c i="1" r="BB61"/>
  <c i="6" r="F36"/>
  <c i="1" r="BA61"/>
  <c i="5" r="F37"/>
  <c i="1" r="BB60"/>
  <c i="4" r="F36"/>
  <c i="1" r="BA58"/>
  <c i="3" r="F39"/>
  <c i="1" r="BD57"/>
  <c i="5" r="J36"/>
  <c i="1" r="AW60"/>
  <c i="4" r="F39"/>
  <c i="1" r="BD58"/>
  <c i="4" r="J36"/>
  <c i="1" r="AW58"/>
  <c i="7" r="F36"/>
  <c i="1" r="BA62"/>
  <c i="7" r="F37"/>
  <c i="1" r="BB62"/>
  <c i="5" r="F39"/>
  <c i="1" r="BD60"/>
  <c i="7" r="F39"/>
  <c i="1" r="BD62"/>
  <c i="3" r="J32"/>
  <c r="J36"/>
  <c i="1" r="AW57"/>
  <c i="6" r="J36"/>
  <c i="1" r="AW61"/>
  <c i="7" r="F38"/>
  <c i="1" r="BC62"/>
  <c i="3" r="F36"/>
  <c i="1" r="BA57"/>
  <c i="4" r="F38"/>
  <c i="1" r="BC58"/>
  <c i="6" r="F38"/>
  <c i="1" r="BC61"/>
  <c r="AS54"/>
  <c i="4" r="F37"/>
  <c i="1" r="BB58"/>
  <c i="3" r="F38"/>
  <c i="1" r="BC57"/>
  <c i="5" r="F38"/>
  <c i="1" r="BC60"/>
  <c i="3" r="F37"/>
  <c i="1" r="BB57"/>
  <c i="7" r="J36"/>
  <c i="1" r="AW62"/>
  <c i="2" l="1" r="BK89"/>
  <c r="J89"/>
  <c r="J64"/>
  <c i="3" r="P90"/>
  <c r="P89"/>
  <c i="1" r="AU57"/>
  <c i="3" r="R90"/>
  <c r="R89"/>
  <c i="4" r="BK90"/>
  <c r="J90"/>
  <c r="J64"/>
  <c i="7" r="BK88"/>
  <c r="BK87"/>
  <c r="J87"/>
  <c i="6" r="BK87"/>
  <c r="J87"/>
  <c i="5" r="BK87"/>
  <c r="J87"/>
  <c i="1" r="AG57"/>
  <c i="3" r="J63"/>
  <c r="J90"/>
  <c r="J64"/>
  <c i="1" r="AU55"/>
  <c r="BA59"/>
  <c r="AW59"/>
  <c i="5" r="J35"/>
  <c i="1" r="AV60"/>
  <c r="AT60"/>
  <c r="BD59"/>
  <c r="BB55"/>
  <c r="AX55"/>
  <c i="6" r="J32"/>
  <c i="1" r="AG61"/>
  <c r="AU59"/>
  <c r="BC59"/>
  <c r="AY59"/>
  <c i="2" r="J35"/>
  <c i="1" r="AV56"/>
  <c r="AT56"/>
  <c i="3" r="F35"/>
  <c i="1" r="AZ57"/>
  <c i="6" r="F35"/>
  <c i="1" r="AZ61"/>
  <c i="3" r="J35"/>
  <c i="1" r="AV57"/>
  <c r="AT57"/>
  <c r="AN57"/>
  <c i="7" r="F35"/>
  <c i="1" r="AZ62"/>
  <c i="7" r="J32"/>
  <c i="1" r="AG62"/>
  <c r="BD55"/>
  <c i="5" r="J32"/>
  <c i="1" r="AG60"/>
  <c r="BA55"/>
  <c r="AW55"/>
  <c r="BB59"/>
  <c r="AX59"/>
  <c r="BC55"/>
  <c r="AY55"/>
  <c i="2" r="F35"/>
  <c i="1" r="AZ56"/>
  <c i="5" r="F35"/>
  <c i="1" r="AZ60"/>
  <c i="4" r="F35"/>
  <c i="1" r="AZ58"/>
  <c i="4" r="J35"/>
  <c i="1" r="AV58"/>
  <c r="AT58"/>
  <c i="6" r="J35"/>
  <c i="1" r="AV61"/>
  <c r="AT61"/>
  <c i="7" r="J35"/>
  <c i="1" r="AV62"/>
  <c r="AT62"/>
  <c r="AN62"/>
  <c i="4" l="1" r="BK89"/>
  <c r="J89"/>
  <c i="2" r="BK88"/>
  <c r="J88"/>
  <c i="7" r="J63"/>
  <c r="J88"/>
  <c r="J64"/>
  <c i="1" r="AN61"/>
  <c i="7" r="J41"/>
  <c i="6" r="J63"/>
  <c i="1" r="AN60"/>
  <c i="5" r="J63"/>
  <c i="6" r="J41"/>
  <c i="5" r="J41"/>
  <c i="3" r="J41"/>
  <c i="1" r="AU54"/>
  <c i="2" r="J32"/>
  <c i="1" r="AG56"/>
  <c r="BB54"/>
  <c r="W31"/>
  <c r="BA54"/>
  <c r="W30"/>
  <c i="4" r="J32"/>
  <c i="1" r="AG58"/>
  <c r="BC54"/>
  <c r="W32"/>
  <c r="AZ59"/>
  <c r="AV59"/>
  <c r="AT59"/>
  <c r="BD54"/>
  <c r="W33"/>
  <c r="AZ55"/>
  <c r="AV55"/>
  <c r="AT55"/>
  <c r="AG59"/>
  <c i="2" l="1" r="J41"/>
  <c i="4" r="J41"/>
  <c r="J63"/>
  <c i="2" r="J63"/>
  <c i="1" r="AN56"/>
  <c r="AN58"/>
  <c r="AN59"/>
  <c r="AW54"/>
  <c r="AK30"/>
  <c r="AG55"/>
  <c r="AX54"/>
  <c r="AZ54"/>
  <c r="W29"/>
  <c r="AY54"/>
  <c l="1" r="AN55"/>
  <c r="AV54"/>
  <c r="AK29"/>
  <c r="AG54"/>
  <c r="AK26"/>
  <c l="1"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<sst xmlns="http://schemas.openxmlformats.org/spreadsheetml/2006/main">
  <si>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</si>
  <si>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</si>
  <si>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</si>
  <si>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</si>
  <si>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</si>
  <si>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{f2d9a946-17d2-4b09-a650-9aec15058301}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</si>
  <si>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</si>
  <si>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</si>
  <si>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</si>
  <si>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</si>
  <si>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</si>
  <si>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</si>
  <si>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</si>
  <si>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</si>
  <si>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Str01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</si>
  <si>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</si>
  <si>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</si>
  <si>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Větrolam L9 v lokalitě Na Blivankách, k.ú. Středokluky</t>
  </si>
  <si>
    <t>KSO:</t>
  </si>
  <si>
    <t/>
  </si>
  <si>
    <t>CC-CZ:</t>
  </si>
  <si>
    <t>Místo:</t>
  </si>
  <si>
    <t>Středokluky</t>
  </si>
  <si>
    <t>Datum:</t>
  </si>
  <si>
    <t>10. 11. 2022</t>
  </si>
  <si>
    <t>Zadavatel:</t>
  </si>
  <si>
    <t>IČ:</t>
  </si>
  <si>
    <t>ČR SPÚ, KPÚ pro Středočeský kraj a hl.m. Praha</t>
  </si>
  <si>
    <t>DIČ:</t>
  </si>
  <si>
    <t>Uchazeč:</t>
  </si>
  <si>
    <t>Vyplň údaj</t>
  </si>
  <si>
    <t>Projektant:</t>
  </si>
  <si>
    <t>Ing. Alena Burešová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</si>
  <si>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</si>
  <si>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</si>
  <si>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</si>
  <si>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</si>
  <si>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</si>
  <si>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</si>
  <si>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</si>
  <si>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</si>
  <si>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</si>
  <si>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</si>
  <si>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</si>
  <si>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</si>
  <si>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</si>
  <si>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</si>
  <si>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</si>
  <si>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</si>
  <si>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</si>
  <si>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</si>
  <si>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</si>
  <si>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</si>
  <si>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</si>
  <si>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</si>
  <si>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</si>
  <si>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</si>
  <si>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</si>
  <si>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</si>
  <si>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</si>
  <si>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</si>
  <si>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</si>
  <si>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</si>
  <si>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</si>
  <si>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</si>
  <si>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</si>
  <si>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</si>
  <si>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</si>
  <si>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</si>
  <si>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</si>
  <si>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</si>
  <si>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</si>
  <si>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</si>
  <si>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</si>
  <si>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</si>
  <si>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L90-1</t>
  </si>
  <si>
    <t>Založení větrolamu</t>
  </si>
  <si>
    <t>STA</t>
  </si>
  <si>
    <t>1</t>
  </si>
  <si>
    <t>{5544921f-7fb1-4217-bb63-5b8e89316bf2}</t>
  </si>
  <si>
    <t>2</t>
  </si>
  <si>
    <t>/</t>
  </si>
  <si>
    <t>L90-1-1</t>
  </si>
  <si>
    <t>Příprava půdy a zatravnění ploch</t>
  </si>
  <si>
    <t>Soupis</t>
  </si>
  <si>
    <t>{0ae2dc8e-2412-40d7-a102-b1963c5401a2}</t>
  </si>
  <si>
    <t>L90-1-2</t>
  </si>
  <si>
    <t>Výsadba a ochrana dřevin</t>
  </si>
  <si>
    <t>{c00223ac-4176-40f6-ad8d-f900e8540f38}</t>
  </si>
  <si>
    <t>L90-1-3</t>
  </si>
  <si>
    <t>Vedlejší rozpočtové náklady</t>
  </si>
  <si>
    <t>{f5703e56-896b-4043-88a3-3d74aa164b15}</t>
  </si>
  <si>
    <t>L90-2</t>
  </si>
  <si>
    <t>Rozvojová péče</t>
  </si>
  <si>
    <t>{b1fb72f9-290b-47ee-9c97-8ff4182542fe}</t>
  </si>
  <si>
    <t>L90-2-1</t>
  </si>
  <si>
    <t>Rozvojová péče - 1. rok po výsadbě</t>
  </si>
  <si>
    <t>{d70f1131-fefc-4084-a344-059226bd1450}</t>
  </si>
  <si>
    <t>L90-2-2</t>
  </si>
  <si>
    <t>Rozvojová péče - 2. rok po výsadbě</t>
  </si>
  <si>
    <t>{07141742-31f1-4c95-9f39-2fd24ca6fa6a}</t>
  </si>
  <si>
    <t>L90-2-3</t>
  </si>
  <si>
    <t>Rozvojová péče - 3. rok po výsadbě</t>
  </si>
  <si>
    <t>{247ca35a-9844-4d9c-828e-6c791ad46c3d}</t>
  </si>
  <si>
    <t>KRYCÍ LIST SOUPISU PRACÍ</t>
  </si>
  <si>
    <t>Objekt:</t>
  </si>
  <si>
    <t>L90-1 - Založení větrolamu</t>
  </si>
  <si>
    <t>Soupis:</t>
  </si>
  <si>
    <t>L90-1-1 - Příprava půdy a zatravnění ploch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</si>
  <si>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</si>
  <si>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</si>
  <si>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</si>
  <si>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</si>
  <si>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</si>
  <si>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</si>
  <si>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</si>
  <si>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</si>
  <si>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</si>
  <si>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</si>
  <si>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</si>
  <si>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</si>
  <si>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</si>
  <si>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</si>
  <si>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</si>
  <si>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</si>
  <si>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</si>
  <si>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</si>
  <si>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</si>
  <si>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</si>
  <si>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</si>
  <si>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</si>
  <si>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</si>
  <si>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</si>
  <si>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</si>
  <si>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</si>
  <si>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111111331</t>
  </si>
  <si>
    <t>Odstranění ruderálního porostu přes 500 m2 naložení a odvoz do 20 km v rovině nebo svahu do 1:5</t>
  </si>
  <si>
    <t>m2</t>
  </si>
  <si>
    <t>CS ÚRS 2022 02</t>
  </si>
  <si>
    <t>4</t>
  </si>
  <si>
    <t>-801194877</t>
  </si>
  <si>
    <t>PP</t>
  </si>
  <si>
    <t>Odstranění ruderálního porostu z plochy přes 500 m2 v rovině nebo na svahu do 1:5</t>
  </si>
  <si>
    <t>Online PSC</t>
  </si>
  <si>
    <t>https://podminky.urs.cz/item/CS_URS_2022_02/111111331</t>
  </si>
  <si>
    <t>P</t>
  </si>
  <si>
    <t>Poznámka k položce:_x000d_
vč. ruční naložení shrabu s odvozem do 20 km a jeho následné složení (pás u posedu)</t>
  </si>
  <si>
    <t>111111332</t>
  </si>
  <si>
    <t>Odstranění ruderálního porostu přes 500 m2 naložení a odvoz do 20 km ve svahu přes 1:5 do 1:2</t>
  </si>
  <si>
    <t>457101154</t>
  </si>
  <si>
    <t>Odstranění ruderálního porostu z plochy přes 500 m2 na svahu přes 1:5 do 1:2</t>
  </si>
  <si>
    <t>https://podminky.urs.cz/item/CS_URS_2022_02/111111332</t>
  </si>
  <si>
    <t>Poznámka k položce:_x000d_
vč. ruční naložení shrabu s odvozem do 20 km a jeho následné složení (pás příkopu)</t>
  </si>
  <si>
    <t>VV</t>
  </si>
  <si>
    <t>1510</t>
  </si>
  <si>
    <t>3</t>
  </si>
  <si>
    <t>181411121</t>
  </si>
  <si>
    <t>Založení lučního trávníku výsevem pl do 1000 m2 v rovině a ve svahu do 1:5</t>
  </si>
  <si>
    <t>-1558247119</t>
  </si>
  <si>
    <t>Založení trávníku na půdě předem připravené plochy do 1000 m2 výsevem včetně utažení lučního v rovině nebo na svahu do 1:5</t>
  </si>
  <si>
    <t>https://podminky.urs.cz/item/CS_URS_2022_02/181411121</t>
  </si>
  <si>
    <t>Poznámka k položce:_x000d_
krajinný trávník</t>
  </si>
  <si>
    <t>830</t>
  </si>
  <si>
    <t>M</t>
  </si>
  <si>
    <t>005724-R</t>
  </si>
  <si>
    <t>osivo 20 g/m2 - travní směs do krajiny</t>
  </si>
  <si>
    <t>kg</t>
  </si>
  <si>
    <t>8</t>
  </si>
  <si>
    <t>434746334</t>
  </si>
  <si>
    <t>osivo 20 g/m2 - travní směs do krajiny ve složení kostřava červená dlouze výběžkatá 37%, kostřava červená krátce výběžkatá 15%, kostřava č. trsnatá 20%, kostřava drsnolistá 15%, lipnice luční 9%, psineček tenký 1%, jetel plazivý 3%</t>
  </si>
  <si>
    <t>830*0,02 'Přepočtené koeficientem množství</t>
  </si>
  <si>
    <t>5</t>
  </si>
  <si>
    <t>183403112</t>
  </si>
  <si>
    <t>Obdělání půdy oráním na hl přes 0,1 do 0,2 m v rovině a svahu do 1:5</t>
  </si>
  <si>
    <t>1958006788</t>
  </si>
  <si>
    <t>Obdělání půdy oráním hl. přes 100 do 200 mm v rovině nebo na svahu do 1:5</t>
  </si>
  <si>
    <t>https://podminky.urs.cz/item/CS_URS_2022_02/183403112</t>
  </si>
  <si>
    <t>Poznámka k položce:_x000d_
krajinný trávník - 6417 m2_x000d_
luční trávník - 4500m2</t>
  </si>
  <si>
    <t>6</t>
  </si>
  <si>
    <t>183403151</t>
  </si>
  <si>
    <t>Obdělání půdy smykováním v rovině a svahu do 1:5</t>
  </si>
  <si>
    <t>-579639839</t>
  </si>
  <si>
    <t>Obdělání půdy smykováním v rovině nebo na svahu do 1:5</t>
  </si>
  <si>
    <t>https://podminky.urs.cz/item/CS_URS_2022_02/183403151</t>
  </si>
  <si>
    <t xml:space="preserve">Poznámka k položce:_x000d_
krajinný trávník - 6417 m2_x000d_
luční trávník - 4500m2_x000d_
</t>
  </si>
  <si>
    <t>7</t>
  </si>
  <si>
    <t>183403152</t>
  </si>
  <si>
    <t>Obdělání půdy vláčením v rovině a svahu do 1:5</t>
  </si>
  <si>
    <t>-176068674</t>
  </si>
  <si>
    <t>Obdělání půdy vláčením v rovině nebo na svahu do 1:5</t>
  </si>
  <si>
    <t>https://podminky.urs.cz/item/CS_URS_2022_02/183403152</t>
  </si>
  <si>
    <t>997</t>
  </si>
  <si>
    <t>Přesun sutě</t>
  </si>
  <si>
    <t>997221658</t>
  </si>
  <si>
    <t>Poplatek za uložení na skládce (skládkovné) z rostlinných pletiv kód odpadu 02 01 03</t>
  </si>
  <si>
    <t>t</t>
  </si>
  <si>
    <t>-1581055099</t>
  </si>
  <si>
    <t>Poplatek za uložení stavebního odpadu na skládce (skládkovné) z rostlinných pletiv zatříděného do Katalogu odpadů pod kódem 02 01 03</t>
  </si>
  <si>
    <t>https://podminky.urs.cz/item/CS_URS_2022_02/997221658</t>
  </si>
  <si>
    <t>Poznámka k položce:_x000d_
předpokládané množství ruderální biomasy</t>
  </si>
  <si>
    <t>20</t>
  </si>
  <si>
    <t>L90-1-2 - Výsadba a ochrana dřevin</t>
  </si>
  <si>
    <t xml:space="preserve">    3 - Svislé a kompletní konstrukce</t>
  </si>
  <si>
    <t xml:space="preserve">    998 - Přesun hmot</t>
  </si>
  <si>
    <t>131111322</t>
  </si>
  <si>
    <t>Vrtání jamek pro plotové sloupky D přes 100 do 200 mm ručně s mechanickým vrtákem</t>
  </si>
  <si>
    <t>m</t>
  </si>
  <si>
    <t>8370330</t>
  </si>
  <si>
    <t>Vrtání jamek ručně mechanickým vrtákem průměru přes 100 do 200 mm</t>
  </si>
  <si>
    <t>https://podminky.urs.cz/item/CS_URS_2022_02/131111322</t>
  </si>
  <si>
    <t>Poznámka k položce:_x000d_
hraniční kůly, hloubka 0,8m</t>
  </si>
  <si>
    <t>11*0,8</t>
  </si>
  <si>
    <t>182104312</t>
  </si>
  <si>
    <t>Zpevnění svahu plůtkem do záseku při vzdálenosti záseků přes 1 do 1,5 m ve svahu přes 1:5 do 1:2</t>
  </si>
  <si>
    <t>1257112026</t>
  </si>
  <si>
    <t>Zpevnění svahu plůtkem do záseku o sklonu svahu do 1:2 při vzdálenosti záseků a plůtků od sebe přes 1 do 1,5 m</t>
  </si>
  <si>
    <t>https://podminky.urs.cz/item/CS_URS_2022_02/182104312</t>
  </si>
  <si>
    <t xml:space="preserve">Poznámka k položce:_x000d_
- podepření výsadbové mísy stromu v příkopu, 1 plůtek výšky 50cm tvoří 5 kůlů průměru 50mm d.75cm, mezi kůly jsou propleteny vrbové pruty_x000d_
</t>
  </si>
  <si>
    <t>15*0,75</t>
  </si>
  <si>
    <t>052130-R1</t>
  </si>
  <si>
    <t>kůly průměr 50mm 5 x 15ks a vrbové pruty délky 2m</t>
  </si>
  <si>
    <t>sada</t>
  </si>
  <si>
    <t>1340342304</t>
  </si>
  <si>
    <t>Poznámka k položce:_x000d_
materiál na protierozní plůtky</t>
  </si>
  <si>
    <t>183101115</t>
  </si>
  <si>
    <t>Hloubení jamek bez výměny půdy zeminy tř 1 až 4 obj přes 0,125 do 0,4 m3 v rovině a svahu do 1:5</t>
  </si>
  <si>
    <t>kus</t>
  </si>
  <si>
    <t>1954984163</t>
  </si>
  <si>
    <t>Hloubení jamek pro vysazování rostlin v zemině tř.1 až 4 bez výměny půdy v rovině nebo na svahu do 1:5, objemu přes 0,125 do 0,40 m3</t>
  </si>
  <si>
    <t>https://podminky.urs.cz/item/CS_URS_2022_02/183101115</t>
  </si>
  <si>
    <t>Poznámka k položce:_x000d_
Hloubení jamek pro ovocné stromy a hraniční strom</t>
  </si>
  <si>
    <t>23</t>
  </si>
  <si>
    <t>183102135</t>
  </si>
  <si>
    <t>Hloubení jamek bez výměny půdy zeminy tř 1 až 4 obj přes 0,125 do 0,4 m3 ve svahu přes 1:5 do 1:2</t>
  </si>
  <si>
    <t>-1483726362</t>
  </si>
  <si>
    <t>Hloubení jamek pro vysazování rostlin v zemině tř.1 až 4 bez výměny půdy na svahu přes 1:5 do 1:2, objemu přes 0,125 do 0,40 m3</t>
  </si>
  <si>
    <t>https://podminky.urs.cz/item/CS_URS_2022_02/183102135</t>
  </si>
  <si>
    <t>Poznámka k položce:_x000d_
Hloubení jamek pro stromy v příkopu</t>
  </si>
  <si>
    <t>184102115</t>
  </si>
  <si>
    <t>Výsadba dřeviny s balem D přes 0,5 do 0,6 m do jamky se zalitím v rovině a svahu do 1:5</t>
  </si>
  <si>
    <t>-1310043710</t>
  </si>
  <si>
    <t>Výsadba dřeviny s balem do předem vyhloubené jamky se zalitím v rovině nebo na svahu do 1:5, při průměru balu přes 500 do 600 mm</t>
  </si>
  <si>
    <t>https://podminky.urs.cz/item/CS_URS_2022_02/184102115</t>
  </si>
  <si>
    <t>Poznámka k položce:_x000d_
hraniční strom</t>
  </si>
  <si>
    <t>184102124</t>
  </si>
  <si>
    <t>Výsadba dřeviny s balem D přes 0,4 do 0,5 m do jamky se zalitím ve svahu přes 1:5 do 1:2</t>
  </si>
  <si>
    <t>235041765</t>
  </si>
  <si>
    <t>Výsadba dřeviny s balem do předem vyhloubené jamky se zalitím na svahu přes 1:5 do 1:2, při průměru balu přes 400 do 500 mm</t>
  </si>
  <si>
    <t>https://podminky.urs.cz/item/CS_URS_2022_02/184102124</t>
  </si>
  <si>
    <t>Poznámka k položce:_x000d_
stromy v příkopu</t>
  </si>
  <si>
    <t>184201111</t>
  </si>
  <si>
    <t>Výsadba stromu bez balu do jamky v kmene do 1,8 m v rovině a svahu do 1:5</t>
  </si>
  <si>
    <t>-971957793</t>
  </si>
  <si>
    <t>Výsadba stromů bez balu do předem vyhloubené jamky se zalitím v rovině nebo na svahu do 1:5, při výšce kmene do 1,8 m</t>
  </si>
  <si>
    <t>https://podminky.urs.cz/item/CS_URS_2022_02/184201111</t>
  </si>
  <si>
    <t xml:space="preserve">Poznámka k položce:_x000d_
ovocné stromy_x000d_
</t>
  </si>
  <si>
    <t>22</t>
  </si>
  <si>
    <t>9</t>
  </si>
  <si>
    <t>184201121</t>
  </si>
  <si>
    <t>Výsadba stromu bez balu do jamky v kmene do 1,8 m ve svahu přes 1:5 do 1:2</t>
  </si>
  <si>
    <t>166779822</t>
  </si>
  <si>
    <t>Výsadba stromů bez balu do předem vyhloubené jamky se zalitím na svahu přes 1:5 do 1:2, při výšce kmene do 1,8 m</t>
  </si>
  <si>
    <t>https://podminky.urs.cz/item/CS_URS_2022_02/184201121</t>
  </si>
  <si>
    <t>10</t>
  </si>
  <si>
    <t>MAT- R1</t>
  </si>
  <si>
    <t xml:space="preserve">jvbS /  javor babyka (Acer campestre) - VK 12-14cm obvod kmene, zemní bal</t>
  </si>
  <si>
    <t>-1907446801</t>
  </si>
  <si>
    <t>11</t>
  </si>
  <si>
    <t>MAT- R2</t>
  </si>
  <si>
    <t xml:space="preserve">jvb /  javor babyka (Acer campestre) - VK 8-10cm obvod kmene, zemní bal </t>
  </si>
  <si>
    <t>1316986171</t>
  </si>
  <si>
    <t>12</t>
  </si>
  <si>
    <t>MAT- R3</t>
  </si>
  <si>
    <t xml:space="preserve">tř /  třešeň (Prunus avium), ovocná odrůda - polokmen, prostokořenná;</t>
  </si>
  <si>
    <t>-2081620029</t>
  </si>
  <si>
    <t xml:space="preserve">tř /  třešeň (Prunus avium), ovocná odrůda - polokmen, prostokořenná; výběr z odrůd Kaštánka, Karšova, Vlkova, Velká černá chrupka na podnoži ptáčnice (min. 3 odrůdy)</t>
  </si>
  <si>
    <t>Poznámka k položce:_x000d_
výběr odrůd bude předem odsouhlasen AD dle nabídky zhotovitele</t>
  </si>
  <si>
    <t>13</t>
  </si>
  <si>
    <t>MAT- R4</t>
  </si>
  <si>
    <t xml:space="preserve">jab /  jabloň (Malus domestica), ovocná odrůda - polokmen, prostokořenná;</t>
  </si>
  <si>
    <t>-1914219351</t>
  </si>
  <si>
    <t xml:space="preserve">jab /  jabloň (Malus domestica), ovocná odrůda - polokmen, prostokořenná; výběr z odrůd Malinovské holovouské, Panenské české , Matčino, Řehtáč soudkovitý, Průsvitné letní, Booskopské červené na podnoži MM106  (min. 3 odrůdy)</t>
  </si>
  <si>
    <t>14</t>
  </si>
  <si>
    <t>MAT- R5</t>
  </si>
  <si>
    <t xml:space="preserve">šv /  švestka nebo slivoň (Prumus domestica), ovocná odrůda - polokmen, prostokořenná;</t>
  </si>
  <si>
    <t>-2056510827</t>
  </si>
  <si>
    <t xml:space="preserve">šv /  švestka nebo slivoň (Prumus domestica), ovocná odrůda - polokmen, prostokořenná; výběr z odrůd Durancie, Valjevka, Haroma, Wangenheimova na podnoži ryngle  (min. 3 odrůdy)</t>
  </si>
  <si>
    <t>18421511R</t>
  </si>
  <si>
    <t>Výroba a dodání berličky pro dravce tvaru T, délka 3m, upevnění na sloupek oplocení, smrkové latě</t>
  </si>
  <si>
    <t>668130815</t>
  </si>
  <si>
    <t>16</t>
  </si>
  <si>
    <t>184215133</t>
  </si>
  <si>
    <t>Ukotvení kmene dřevin třemi kůly D do 0,1 m dl přes 2 do 3 m</t>
  </si>
  <si>
    <t>1445650373</t>
  </si>
  <si>
    <t>Ukotvení dřeviny kůly třemi kůly, délky přes 2 do 3 m</t>
  </si>
  <si>
    <t>https://podminky.urs.cz/item/CS_URS_2022_02/184215133</t>
  </si>
  <si>
    <t>38</t>
  </si>
  <si>
    <t>17</t>
  </si>
  <si>
    <t>60591253R</t>
  </si>
  <si>
    <t xml:space="preserve">kůl dřevěný frézovaný se špicí, průměr 8cm, délka 2m vč. dovozu </t>
  </si>
  <si>
    <t>2139421539</t>
  </si>
  <si>
    <t>37*3</t>
  </si>
  <si>
    <t>18</t>
  </si>
  <si>
    <t>60591255R</t>
  </si>
  <si>
    <t xml:space="preserve">kůl dřevěný frézovaný se špicí, průměr 10cm, délka 2,5m vč. dovozu </t>
  </si>
  <si>
    <t>854009505</t>
  </si>
  <si>
    <t>1*3</t>
  </si>
  <si>
    <t>19</t>
  </si>
  <si>
    <t>69311054R</t>
  </si>
  <si>
    <t>úvazek jutový, vázací páska šíře 12mm</t>
  </si>
  <si>
    <t>-354971593</t>
  </si>
  <si>
    <t xml:space="preserve">Poznámka k položce:_x000d_
předpokládaná spotřeba 0,75m/ strom  </t>
  </si>
  <si>
    <t>38*0,75</t>
  </si>
  <si>
    <t>184215412</t>
  </si>
  <si>
    <t>Zhotovení závlahové mísy dřevin D přes 0,5 do 1,0 m v rovině nebo na svahu do 1:5</t>
  </si>
  <si>
    <t>1193349464</t>
  </si>
  <si>
    <t>Zhotovení závlahové mísy u solitérních dřevin v rovině nebo na svahu do 1:5, o průměru mísy přes 0,5 do 1 m</t>
  </si>
  <si>
    <t>https://podminky.urs.cz/item/CS_URS_2022_02/184215412</t>
  </si>
  <si>
    <t>184215422</t>
  </si>
  <si>
    <t>Zhotovení závlahové mísy dřevin D přes 0,5 do 1,0 m na svahu přes 1:5 do 1:2</t>
  </si>
  <si>
    <t>-1490976691</t>
  </si>
  <si>
    <t>Zhotovení závlahové mísy u solitérních dřevin na svahu přes 1:5 do 1:2, o průměru mísy přes 0,5 do 1 m</t>
  </si>
  <si>
    <t>https://podminky.urs.cz/item/CS_URS_2022_02/184215422</t>
  </si>
  <si>
    <t>18450114R</t>
  </si>
  <si>
    <t>Zhotovení obalu kmene instalací ochranného plastového tubusu v rovině a svahu do 1:2</t>
  </si>
  <si>
    <t>ks</t>
  </si>
  <si>
    <t>1565548970</t>
  </si>
  <si>
    <t>3132480R2</t>
  </si>
  <si>
    <t>ochranný tubus kmene průměr 80-120mm, výška 150cm, degradační plast s ventilačními otvory, 2 znovu-uzavíratelné spony (ref.výrobek Ridex, Tubex Ventex 12D)</t>
  </si>
  <si>
    <t>1930241714</t>
  </si>
  <si>
    <t>24</t>
  </si>
  <si>
    <t>184806111R</t>
  </si>
  <si>
    <t>Srovnávací (komparativní) řez stromů po výsadbě v rovině i ve svahu do 1:2</t>
  </si>
  <si>
    <t>1935770160</t>
  </si>
  <si>
    <t>25</t>
  </si>
  <si>
    <t>184812211</t>
  </si>
  <si>
    <t>Ochrana lesních kultur kladením plachet z biotextilie s upevněním drátěnými skobami</t>
  </si>
  <si>
    <t>-635701477</t>
  </si>
  <si>
    <t>Ochrana lesních kultur proti buřeni kladení plachetek z biotextilie s upevněním drátěnými skobami</t>
  </si>
  <si>
    <t>https://podminky.urs.cz/item/CS_URS_2022_02/184812211</t>
  </si>
  <si>
    <t>26</t>
  </si>
  <si>
    <t>69311055R</t>
  </si>
  <si>
    <t>mulčovací plachetka čtverec 1x1m, 100% len 400 g/m2</t>
  </si>
  <si>
    <t>1953668630</t>
  </si>
  <si>
    <t>27</t>
  </si>
  <si>
    <t>184813121</t>
  </si>
  <si>
    <t>Ochrana dřevin před okusem ručně pletivem v rovině a svahu do 1:5</t>
  </si>
  <si>
    <t>-2008947365</t>
  </si>
  <si>
    <t>Ochrana dřevin před okusem zvěří ručně v rovině nebo ve svahu do 1:5, pletivem, výšky do 2 m</t>
  </si>
  <si>
    <t>https://podminky.urs.cz/item/CS_URS_2022_02/184813121</t>
  </si>
  <si>
    <t xml:space="preserve">Poznámka k položce:_x000d_
obalení stromů pletivem kolem kůlu, pletivo v.150cm_x000d_
</t>
  </si>
  <si>
    <t>28</t>
  </si>
  <si>
    <t>184813125</t>
  </si>
  <si>
    <t>Příplatek k ochraně dřevin před okusem ručně pletivem ve svahu přes 1:5 do 1:2</t>
  </si>
  <si>
    <t>1714944975</t>
  </si>
  <si>
    <t>Ochrana dřevin před okusem zvěří ručně Příplatek k ceně za mechanickou ochranu ve svahu přes 1:5 do 1:2</t>
  </si>
  <si>
    <t>https://podminky.urs.cz/item/CS_URS_2022_02/184813125</t>
  </si>
  <si>
    <t>29</t>
  </si>
  <si>
    <t>3132480R4</t>
  </si>
  <si>
    <t>pletivo lesnické svařované, role š.150cm, průměr drátu 2mm</t>
  </si>
  <si>
    <t>363049165</t>
  </si>
  <si>
    <t>38*1,2 'Přepočtené koeficientem množství</t>
  </si>
  <si>
    <t>30</t>
  </si>
  <si>
    <t>184813134</t>
  </si>
  <si>
    <t>Ochrana listnatých dřevin přes 70 cm před okusem chemickým nátěrem v rovině a svahu do 1:5</t>
  </si>
  <si>
    <t>100 kus</t>
  </si>
  <si>
    <t>-911961595</t>
  </si>
  <si>
    <t>Ochrana dřevin před okusem zvěří chemicky nátěrem, v rovině nebo ve svahu do 1:5 listnatých, výšky přes 70 cm</t>
  </si>
  <si>
    <t>https://podminky.urs.cz/item/CS_URS_2022_02/184813134</t>
  </si>
  <si>
    <t>38/100</t>
  </si>
  <si>
    <t>31</t>
  </si>
  <si>
    <t>184813138</t>
  </si>
  <si>
    <t>Příplatek k ochraně dřevin před okusem za chemickou ochranu ve svahu přes 1:5 do 1:2</t>
  </si>
  <si>
    <t>-1145812062</t>
  </si>
  <si>
    <t>Ochrana dřevin před okusem zvěří chemicky Příplatek k cenám 184 81-3135 a -3136 za chemickou ochranu ve svahu přes 1:5 do 1:2</t>
  </si>
  <si>
    <t>https://podminky.urs.cz/item/CS_URS_2022_02/184813138</t>
  </si>
  <si>
    <t>15/100</t>
  </si>
  <si>
    <t>32</t>
  </si>
  <si>
    <t>252340-R1</t>
  </si>
  <si>
    <t>repelent proti okusu zvěří, např. Stop Z</t>
  </si>
  <si>
    <t>litr</t>
  </si>
  <si>
    <t>863077547</t>
  </si>
  <si>
    <t>Poznámka k položce:_x000d_
např. Stop Z, dávka 3l/ 1000 sazenic</t>
  </si>
  <si>
    <t>0,38*0,3 'Přepočtené koeficientem množství</t>
  </si>
  <si>
    <t>33</t>
  </si>
  <si>
    <t>184911421</t>
  </si>
  <si>
    <t>Mulčování rostlin kůrou tl do 0,1 m v rovině a svahu do 1:5</t>
  </si>
  <si>
    <t>1177533281</t>
  </si>
  <si>
    <t>Mulčování vysazených rostlin mulčovací kůrou, tl. do 100 mm v rovině nebo na svahu do 1:5</t>
  </si>
  <si>
    <t>https://podminky.urs.cz/item/CS_URS_2022_02/184911421</t>
  </si>
  <si>
    <t xml:space="preserve">Poznámka k položce:_x000d_
výsadbové mísy průměr 1m_x000d_
</t>
  </si>
  <si>
    <t>23*0,8</t>
  </si>
  <si>
    <t>34</t>
  </si>
  <si>
    <t>184911422</t>
  </si>
  <si>
    <t>Mulčování rostlin kůrou tl do 0,1 m ve svahu přes 1:5 do 1:2</t>
  </si>
  <si>
    <t>863156501</t>
  </si>
  <si>
    <t>Mulčování vysazených rostlin mulčovací kůrou, tl. do 100 mm na svahu přes 1:5 do 1:2</t>
  </si>
  <si>
    <t>https://podminky.urs.cz/item/CS_URS_2022_02/184911422</t>
  </si>
  <si>
    <t>15*0,8</t>
  </si>
  <si>
    <t>35</t>
  </si>
  <si>
    <t>10391100R</t>
  </si>
  <si>
    <t>mulčovací borka drcená</t>
  </si>
  <si>
    <t>m3</t>
  </si>
  <si>
    <t>1460481543</t>
  </si>
  <si>
    <t>(18,4+12)*0,1</t>
  </si>
  <si>
    <t>36</t>
  </si>
  <si>
    <t>185802114</t>
  </si>
  <si>
    <t>Hnojení půdy umělým hnojivem k jednotlivým rostlinám v rovině a svahu do 1:5</t>
  </si>
  <si>
    <t>-1270237048</t>
  </si>
  <si>
    <t>Hnojení půdy nebo trávníku v rovině nebo na svahu do 1:5 umělým hnojivem s rozdělením k jednotlivým rostlinám</t>
  </si>
  <si>
    <t>https://podminky.urs.cz/item/CS_URS_2022_02/185802114</t>
  </si>
  <si>
    <t>Poznámka k položce:_x000d_
aplikace tabletového hnojiva (1tbl = 10g), dávka 3ks/strom_x000d_
38ks* 0,00003 = 0,000114_x000d_
aplikace půdního absorbentu do jamky, dávka 200 g/ jamka stromů_x000d_
38ks* 0,0002 = 0,0076</t>
  </si>
  <si>
    <t>38*0,00003</t>
  </si>
  <si>
    <t>38*0,0002</t>
  </si>
  <si>
    <t>Součet</t>
  </si>
  <si>
    <t>37</t>
  </si>
  <si>
    <t>251911R2</t>
  </si>
  <si>
    <t>zásobní pomalu rozpustné tabletové hnojivo 10g s obsahem N-P-K(Mgo) v pomětu 17-17-5 (11)</t>
  </si>
  <si>
    <t>1146459142</t>
  </si>
  <si>
    <t>38*0,03</t>
  </si>
  <si>
    <t>251911R3</t>
  </si>
  <si>
    <t>půdní absorbent, granulát, hydrofilní polymer bílý</t>
  </si>
  <si>
    <t>450985668</t>
  </si>
  <si>
    <t>38*0,2</t>
  </si>
  <si>
    <t>39</t>
  </si>
  <si>
    <t>185804311</t>
  </si>
  <si>
    <t>Zalití rostlin vodou plocha do 20 m2</t>
  </si>
  <si>
    <t>484441389</t>
  </si>
  <si>
    <t>Zalití rostlin vodou plochy záhonů jednotlivě do 20 m2</t>
  </si>
  <si>
    <t>https://podminky.urs.cz/item/CS_URS_2022_02/185804311</t>
  </si>
  <si>
    <t xml:space="preserve">Poznámka k položce:_x000d_
Zalití rostlin vodou - doplňková zálivka po výsadbě_x000d_
Předpokládaná spotřeba vody na zálivku:_x000d_
stromy se zemním balem a ovocné stromy - 50l_x000d_
_x000d_
_x000d_
</t>
  </si>
  <si>
    <t>38*0,05</t>
  </si>
  <si>
    <t>40</t>
  </si>
  <si>
    <t>185851121</t>
  </si>
  <si>
    <t>Dovoz vody pro zálivku rostlin za vzdálenost do 1000 m</t>
  </si>
  <si>
    <t>1180094625</t>
  </si>
  <si>
    <t>Dovoz vody pro zálivku rostlin na vzdálenost do 1000 m</t>
  </si>
  <si>
    <t>https://podminky.urs.cz/item/CS_URS_2022_02/185851121</t>
  </si>
  <si>
    <t>Poznámka k položce:_x000d_
Dovoz vody pro zálivku na vzdálenost 6 km vč. čerpání vody do cisterny (v místě není vodovodní řád)</t>
  </si>
  <si>
    <t>41</t>
  </si>
  <si>
    <t>185851129</t>
  </si>
  <si>
    <t>Příplatek k dovozu vody pro zálivku rostlin do 1000 m ZKD 1000 m</t>
  </si>
  <si>
    <t>1350890235</t>
  </si>
  <si>
    <t>Dovoz vody pro zálivku rostlin Příplatek k ceně za každých dalších i započatých 1000 m</t>
  </si>
  <si>
    <t>https://podminky.urs.cz/item/CS_URS_2022_02/185851129</t>
  </si>
  <si>
    <t>1,9*5 'Přepočtené koeficientem množství</t>
  </si>
  <si>
    <t>42</t>
  </si>
  <si>
    <t>082113210</t>
  </si>
  <si>
    <t>voda pitná pro ostatní odběratele</t>
  </si>
  <si>
    <t>1191594209</t>
  </si>
  <si>
    <t>Svislé a kompletní konstrukce</t>
  </si>
  <si>
    <t>43</t>
  </si>
  <si>
    <t>338950143</t>
  </si>
  <si>
    <t>Osazení kůlů jednotlivě ve svahu do 1:5 se zadusáním do zeminy výška kůlu nad zemí přes 1,0 do 1,5 m</t>
  </si>
  <si>
    <t>-469712071</t>
  </si>
  <si>
    <t>Osazení dřevěných kůlových konstrukcí svislých Příplatek k cenám jednotlivých kůlů do jam se zadusáním do zeminy, výšky kůlů nad terénem přes 1,0 do 1,5 m</t>
  </si>
  <si>
    <t>https://podminky.urs.cz/item/CS_URS_2022_02/338950143</t>
  </si>
  <si>
    <t>Poznámka k položce:_x000d_
hraniční kůly</t>
  </si>
  <si>
    <t>44</t>
  </si>
  <si>
    <t>052171R1</t>
  </si>
  <si>
    <t>odkorněné akátové nebo dubové kůly délka 2m, průměr cca 150mm</t>
  </si>
  <si>
    <t>-1996934483</t>
  </si>
  <si>
    <t>998</t>
  </si>
  <si>
    <t>Přesun hmot</t>
  </si>
  <si>
    <t>45</t>
  </si>
  <si>
    <t>998231311</t>
  </si>
  <si>
    <t>Přesun hmot pro sadovnické a krajinářské úpravy vodorovně do 5000 m</t>
  </si>
  <si>
    <t>-1155185789</t>
  </si>
  <si>
    <t>Přesun hmot pro sadovnické a krajinářské úpravy - strojně dopravní vzdálenost do 5000 m</t>
  </si>
  <si>
    <t>https://podminky.urs.cz/item/CS_URS_2022_02/998231311</t>
  </si>
  <si>
    <t>L90-1-3 -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</si>
  <si>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</si>
  <si>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</si>
  <si>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</si>
  <si>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VRN9 - Ostatní náklady</t>
  </si>
  <si>
    <t>VRN</t>
  </si>
  <si>
    <t>VRN1</t>
  </si>
  <si>
    <t>Průzkumné, geodetické a projektové práce</t>
  </si>
  <si>
    <t>012002000</t>
  </si>
  <si>
    <t>Geodetické práce</t>
  </si>
  <si>
    <t>kpl</t>
  </si>
  <si>
    <t>1024</t>
  </si>
  <si>
    <t>156202922</t>
  </si>
  <si>
    <t>https://podminky.urs.cz/item/CS_URS_2022_02/012002000</t>
  </si>
  <si>
    <t>Poznámka k položce:_x000d_
Zajištění geodetických prací související s realizací díla (vytyčení hranic pozemků, umístění do rohů a zlomů pozemku plastové mezníky, vytyčení výsadbových řad</t>
  </si>
  <si>
    <t>VRN3</t>
  </si>
  <si>
    <t>Zařízení staveniště</t>
  </si>
  <si>
    <t>030001000</t>
  </si>
  <si>
    <t>-2109635422</t>
  </si>
  <si>
    <t>https://podminky.urs.cz/item/CS_URS_2022_02/030001000</t>
  </si>
  <si>
    <t>Poznámka k položce:_x000d_
Úhrnná částka za položku musí pokrývat všechny náklady spojené přípravou a zařízením staveniště po celou dobu výstavby</t>
  </si>
  <si>
    <t>034503000</t>
  </si>
  <si>
    <t>Informační tabule na staveništi</t>
  </si>
  <si>
    <t>566974351</t>
  </si>
  <si>
    <t>https://podminky.urs.cz/item/CS_URS_2022_02/034503000</t>
  </si>
  <si>
    <t>Poznámka k položce:_x000d_
Náklady spojené s publicitou projektu (informační cedule A3 dle specifikace zadavatele)</t>
  </si>
  <si>
    <t>VRN9</t>
  </si>
  <si>
    <t>Ostatní náklady</t>
  </si>
  <si>
    <t>090001000</t>
  </si>
  <si>
    <t>-1990569787</t>
  </si>
  <si>
    <t>https://podminky.urs.cz/item/CS_URS_2022_02/090001000</t>
  </si>
  <si>
    <t>Poznámka k položce:_x000d_
Mimostaveništní doprava materiálu, doprava rostlinného materiálu od pěstitele</t>
  </si>
  <si>
    <t>L90-2 - Rozvojová péče</t>
  </si>
  <si>
    <t>L90-2-1 - Rozvojová péče - 1. rok po výsadbě</t>
  </si>
  <si>
    <t>785632859</t>
  </si>
  <si>
    <t>Poznámka k položce:_x000d_
naložení a odvoz do 20 km svah do 1:2_x000d_
vč. ruční naložení shrabu s odvozem do 20 km a jeho následné složení;_x000d_
pás příkopu 1x za rok konec srpna po sklizni kultury na poli</t>
  </si>
  <si>
    <t>1510*1</t>
  </si>
  <si>
    <t>111151131</t>
  </si>
  <si>
    <t>Pokosení trávníku lučního pl do 1000 m2 s odvozem do 20 km v rovině a svahu do 1:5</t>
  </si>
  <si>
    <t>644124840</t>
  </si>
  <si>
    <t>Pokosení trávníku při souvislé ploše do 1000 m2 lučního v rovině nebo svahu do 1:5</t>
  </si>
  <si>
    <t>https://podminky.urs.cz/item/CS_URS_2022_02/111151131</t>
  </si>
  <si>
    <t xml:space="preserve">Poznámka k položce:_x000d_
vč. shrabání a naložení, odvoz do 20km, rovina;_x000d_
pás stromořadí 2x za rok  (květen, srpen po sklizni)</t>
  </si>
  <si>
    <t>830*2</t>
  </si>
  <si>
    <t>-1053879041</t>
  </si>
  <si>
    <t xml:space="preserve">Poznámka k položce:_x000d_
1x za rok (podzim)_x000d_
_x000d_
</t>
  </si>
  <si>
    <t>38/100*1</t>
  </si>
  <si>
    <t>-1621669137</t>
  </si>
  <si>
    <t>Poznámka k položce:_x000d_
1x za rok (podzim)</t>
  </si>
  <si>
    <t>15/100*1</t>
  </si>
  <si>
    <t>1724458824</t>
  </si>
  <si>
    <t>Poznámka k položce:_x000d_
dávka 3l/ 1000 sazenic</t>
  </si>
  <si>
    <t>38/1000*3</t>
  </si>
  <si>
    <t>184852321</t>
  </si>
  <si>
    <t>Řez stromu výchovný špičáků a keřových stromů v do 4 m</t>
  </si>
  <si>
    <t>1144330231</t>
  </si>
  <si>
    <t>Řez stromů prováděný lezeckou technikou výchovný (S-RV) špičáky a keřové stromy, výšky do 4 m</t>
  </si>
  <si>
    <t>https://podminky.urs.cz/item/CS_URS_2022_02/184852321</t>
  </si>
  <si>
    <t xml:space="preserve">Poznámka k položce:_x000d_
vč. odvozu větví_x000d_
1x zapěstování koruny_x000d_
</t>
  </si>
  <si>
    <t>38*1</t>
  </si>
  <si>
    <t>184911111</t>
  </si>
  <si>
    <t>Znovuuvázání dřeviny ke kůlům</t>
  </si>
  <si>
    <t>-1924913575</t>
  </si>
  <si>
    <t>Znovuuvázání dřeviny jedním úvazkem ke stávajícímu kůlu</t>
  </si>
  <si>
    <t>https://podminky.urs.cz/item/CS_URS_2022_02/184911111</t>
  </si>
  <si>
    <t>Poznámka k položce:_x000d_
3x za rok při sečení kontrola a doplnění uvolněných úvazků</t>
  </si>
  <si>
    <t>-567803921</t>
  </si>
  <si>
    <t>38*0,75 'Přepočtené koeficientem množství</t>
  </si>
  <si>
    <t>1849111R7</t>
  </si>
  <si>
    <t>Doplnění mulče výsadbových pásů a výsadbových mís stromů vč. dodávky borky</t>
  </si>
  <si>
    <t>1499865709</t>
  </si>
  <si>
    <t>Doplnění mulče výsadbových mís stromů vč. dodávky borky</t>
  </si>
  <si>
    <t>Poznámka k položce:_x000d_
1x za rok (podzim) - doplnění vrstvy borky tl.2cm_x000d_
výsadbové mísy průměr 1,0 m</t>
  </si>
  <si>
    <t>38*0,8*1</t>
  </si>
  <si>
    <t>1849111R3</t>
  </si>
  <si>
    <t>Doplnění uhynulých rostlin vč. dodávky</t>
  </si>
  <si>
    <t>485479739</t>
  </si>
  <si>
    <t>Doplnění uhynulých rostlin vč. dodávky výpěstků</t>
  </si>
  <si>
    <t>Poznámka k položce:_x000d_
1x za rok (podzim)_x000d_
 předpoklad výsadba 20% dřevin (rozsah nude upřesněn zadavatelem)</t>
  </si>
  <si>
    <t>38*0,2+0,4</t>
  </si>
  <si>
    <t>1849111R8</t>
  </si>
  <si>
    <t>Kontrola kotvení a doplnění chybějících nebo poškozených kůlů vč. dodávky kůlů</t>
  </si>
  <si>
    <t>-2066357522</t>
  </si>
  <si>
    <t>Poznámka k položce:_x000d_
2x za rok při sečení kontrola - předpoklad doplnění kůlů 10%</t>
  </si>
  <si>
    <t>184911R51</t>
  </si>
  <si>
    <t>Kontrola funkčnosti plastových chrániček kmene, příp.doplnění a výměna poškozených</t>
  </si>
  <si>
    <t>-1310486989</t>
  </si>
  <si>
    <t xml:space="preserve">Poznámka k položce:_x000d_
průběžné provádění po celý rok - předpoklad doplnění chrániček 10%_x000d_
</t>
  </si>
  <si>
    <t>184911R52</t>
  </si>
  <si>
    <t>Kontrola funkčnosti a upevnění chrániček jednotlivých stromů z pletiva, příp.výměna poškozených</t>
  </si>
  <si>
    <t>-309891708</t>
  </si>
  <si>
    <t xml:space="preserve">Poznámka k položce:_x000d_
průběžné provádění po celý rok - předpoklad výměna 10%_x000d_
</t>
  </si>
  <si>
    <t>185804213</t>
  </si>
  <si>
    <t>Vypletí záhonu dřevin soliterních s naložením a odvozem odpadu do 20 km v rovině a svahu do 1:5</t>
  </si>
  <si>
    <t>1605333928</t>
  </si>
  <si>
    <t>Vypletí v rovině nebo na svahu do 1:5 dřevin solitérních</t>
  </si>
  <si>
    <t>https://podminky.urs.cz/item/CS_URS_2022_02/185804213</t>
  </si>
  <si>
    <t xml:space="preserve">Poznámka k položce:_x000d_
Vypletí dřevin solitérních, rovina_x000d_
vypletí zamulčovaných závlahových mís stromů pr.1m vč. odvozu do 20km, plocha 0,8m2/ks_x000d_
2x za rok (květen, srpen po sklizni)_x000d_
</t>
  </si>
  <si>
    <t>38*0,8*2</t>
  </si>
  <si>
    <t>18580422R</t>
  </si>
  <si>
    <t>Uložení bioomasy na kompostárnu</t>
  </si>
  <si>
    <t>-1693614248</t>
  </si>
  <si>
    <t>Poznámka k položce:_x000d_
Uložení biomasy na kompostárnu (vzdálenost do 10km)_x000d_
zahrnuje uložení biomasy z pletí a seče travnatých ploch a dopravu na kompostárnu, _x000d_
předpoklad:_x000d_
stromořadí - 3t/seč x 2_x000d_
příkop - 10t/seč x 1</t>
  </si>
  <si>
    <t>2*3+10</t>
  </si>
  <si>
    <t>-871247355</t>
  </si>
  <si>
    <t xml:space="preserve">Poznámka k položce:_x000d_
Zalití rostlin vodou 4x za rok_x000d_
Předpokládaná spotřeba vody na zálivku:_x000d_
stromy - 50l_x000d_
_x000d_
</t>
  </si>
  <si>
    <t>38*0,05*4</t>
  </si>
  <si>
    <t>-189309324</t>
  </si>
  <si>
    <t>1503277900</t>
  </si>
  <si>
    <t>7,6*5 'Přepočtené koeficientem množství</t>
  </si>
  <si>
    <t>-1280432770</t>
  </si>
  <si>
    <t>L90-2-2 - Rozvojová péče - 2. rok po výsadbě</t>
  </si>
  <si>
    <t>-1444167987</t>
  </si>
  <si>
    <t>Poznámka k položce:_x000d_
1x za rok (podzim)_x000d_
 předpoklad výsadba 10% dřevin (rozsah nude upřesněn zadavatelem)</t>
  </si>
  <si>
    <t>38*0,1+0,2</t>
  </si>
  <si>
    <t xml:space="preserve">Poznámka k položce:_x000d_
Zalití rostlin vodou 3x za rok_x000d_
Předpokládaná spotřeba vody na zálivku:_x000d_
stromy - 50l_x000d_
_x000d_
</t>
  </si>
  <si>
    <t>38*0,05*3</t>
  </si>
  <si>
    <t>5,7*5 'Přepočtené koeficientem množství</t>
  </si>
  <si>
    <t>L90-2-3 - Rozvojová péče - 3. rok po výsadbě</t>
  </si>
  <si>
    <t xml:space="preserve">Poznámka k položce:_x000d_
vč. shrabání a naložení, odvoz do 20km, rovina;_x000d_
pás stromořadí 1x za rok  (srpen po sklizni)</t>
  </si>
  <si>
    <t>Poznámka k položce:_x000d_
1x za rok (podzim)_x000d_
 předpoklad výsadba 5% dřevin (rozsah nude upřesněn zadavatelem)</t>
  </si>
  <si>
    <t>38*0,05+0,1</t>
  </si>
  <si>
    <t xml:space="preserve">Poznámka k položce:_x000d_
Vypletí dřevin solitérních, rovina_x000d_
vypletí zamulčovaných závlahových mís stromů pr.1m vč. odvozu do 20km, plocha 0,8m2/ks_x000d_
1x za rok (květen, srpen po sklizni)_x000d_
</t>
  </si>
  <si>
    <t>Poznámka k položce:_x000d_
Uložení biomasy na kompostárnu (vzdálenost do 10km)_x000d_
zahrnuje uložení biomasy z pletí a seče travnatých ploch a dopravu na kompostárnu, _x000d_
předpoklad:_x000d_
stromořadí - 3t/seč x 1_x000d_
příkop - 10t/seč x 1</t>
  </si>
  <si>
    <t>3+10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</si>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</sst>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38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11331" TargetMode="External" /><Relationship Id="rId2" Type="http://schemas.openxmlformats.org/officeDocument/2006/relationships/hyperlink" Target="https://podminky.urs.cz/item/CS_URS_2022_02/111111332" TargetMode="External" /><Relationship Id="rId3" Type="http://schemas.openxmlformats.org/officeDocument/2006/relationships/hyperlink" Target="https://podminky.urs.cz/item/CS_URS_2022_02/181411121" TargetMode="External" /><Relationship Id="rId4" Type="http://schemas.openxmlformats.org/officeDocument/2006/relationships/hyperlink" Target="https://podminky.urs.cz/item/CS_URS_2022_02/183403112" TargetMode="External" /><Relationship Id="rId5" Type="http://schemas.openxmlformats.org/officeDocument/2006/relationships/hyperlink" Target="https://podminky.urs.cz/item/CS_URS_2022_02/183403151" TargetMode="External" /><Relationship Id="rId6" Type="http://schemas.openxmlformats.org/officeDocument/2006/relationships/hyperlink" Target="https://podminky.urs.cz/item/CS_URS_2022_02/183403152" TargetMode="External" /><Relationship Id="rId7" Type="http://schemas.openxmlformats.org/officeDocument/2006/relationships/hyperlink" Target="https://podminky.urs.cz/item/CS_URS_2022_02/997221658" TargetMode="External" /><Relationship Id="rId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31111322" TargetMode="External" /><Relationship Id="rId2" Type="http://schemas.openxmlformats.org/officeDocument/2006/relationships/hyperlink" Target="https://podminky.urs.cz/item/CS_URS_2022_02/182104312" TargetMode="External" /><Relationship Id="rId3" Type="http://schemas.openxmlformats.org/officeDocument/2006/relationships/hyperlink" Target="https://podminky.urs.cz/item/CS_URS_2022_02/183101115" TargetMode="External" /><Relationship Id="rId4" Type="http://schemas.openxmlformats.org/officeDocument/2006/relationships/hyperlink" Target="https://podminky.urs.cz/item/CS_URS_2022_02/183102135" TargetMode="External" /><Relationship Id="rId5" Type="http://schemas.openxmlformats.org/officeDocument/2006/relationships/hyperlink" Target="https://podminky.urs.cz/item/CS_URS_2022_02/184102115" TargetMode="External" /><Relationship Id="rId6" Type="http://schemas.openxmlformats.org/officeDocument/2006/relationships/hyperlink" Target="https://podminky.urs.cz/item/CS_URS_2022_02/184102124" TargetMode="External" /><Relationship Id="rId7" Type="http://schemas.openxmlformats.org/officeDocument/2006/relationships/hyperlink" Target="https://podminky.urs.cz/item/CS_URS_2022_02/184201111" TargetMode="External" /><Relationship Id="rId8" Type="http://schemas.openxmlformats.org/officeDocument/2006/relationships/hyperlink" Target="https://podminky.urs.cz/item/CS_URS_2022_02/184201121" TargetMode="External" /><Relationship Id="rId9" Type="http://schemas.openxmlformats.org/officeDocument/2006/relationships/hyperlink" Target="https://podminky.urs.cz/item/CS_URS_2022_02/184215133" TargetMode="External" /><Relationship Id="rId10" Type="http://schemas.openxmlformats.org/officeDocument/2006/relationships/hyperlink" Target="https://podminky.urs.cz/item/CS_URS_2022_02/184215412" TargetMode="External" /><Relationship Id="rId11" Type="http://schemas.openxmlformats.org/officeDocument/2006/relationships/hyperlink" Target="https://podminky.urs.cz/item/CS_URS_2022_02/184215422" TargetMode="External" /><Relationship Id="rId12" Type="http://schemas.openxmlformats.org/officeDocument/2006/relationships/hyperlink" Target="https://podminky.urs.cz/item/CS_URS_2022_02/184812211" TargetMode="External" /><Relationship Id="rId13" Type="http://schemas.openxmlformats.org/officeDocument/2006/relationships/hyperlink" Target="https://podminky.urs.cz/item/CS_URS_2022_02/184813121" TargetMode="External" /><Relationship Id="rId14" Type="http://schemas.openxmlformats.org/officeDocument/2006/relationships/hyperlink" Target="https://podminky.urs.cz/item/CS_URS_2022_02/184813125" TargetMode="External" /><Relationship Id="rId15" Type="http://schemas.openxmlformats.org/officeDocument/2006/relationships/hyperlink" Target="https://podminky.urs.cz/item/CS_URS_2022_02/184813134" TargetMode="External" /><Relationship Id="rId16" Type="http://schemas.openxmlformats.org/officeDocument/2006/relationships/hyperlink" Target="https://podminky.urs.cz/item/CS_URS_2022_02/184813138" TargetMode="External" /><Relationship Id="rId17" Type="http://schemas.openxmlformats.org/officeDocument/2006/relationships/hyperlink" Target="https://podminky.urs.cz/item/CS_URS_2022_02/184911421" TargetMode="External" /><Relationship Id="rId18" Type="http://schemas.openxmlformats.org/officeDocument/2006/relationships/hyperlink" Target="https://podminky.urs.cz/item/CS_URS_2022_02/184911422" TargetMode="External" /><Relationship Id="rId19" Type="http://schemas.openxmlformats.org/officeDocument/2006/relationships/hyperlink" Target="https://podminky.urs.cz/item/CS_URS_2022_02/185802114" TargetMode="External" /><Relationship Id="rId20" Type="http://schemas.openxmlformats.org/officeDocument/2006/relationships/hyperlink" Target="https://podminky.urs.cz/item/CS_URS_2022_02/185804311" TargetMode="External" /><Relationship Id="rId21" Type="http://schemas.openxmlformats.org/officeDocument/2006/relationships/hyperlink" Target="https://podminky.urs.cz/item/CS_URS_2022_02/185851121" TargetMode="External" /><Relationship Id="rId22" Type="http://schemas.openxmlformats.org/officeDocument/2006/relationships/hyperlink" Target="https://podminky.urs.cz/item/CS_URS_2022_02/185851129" TargetMode="External" /><Relationship Id="rId23" Type="http://schemas.openxmlformats.org/officeDocument/2006/relationships/hyperlink" Target="https://podminky.urs.cz/item/CS_URS_2022_02/338950143" TargetMode="External" /><Relationship Id="rId24" Type="http://schemas.openxmlformats.org/officeDocument/2006/relationships/hyperlink" Target="https://podminky.urs.cz/item/CS_URS_2022_02/998231311" TargetMode="External" /><Relationship Id="rId2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012002000" TargetMode="External" /><Relationship Id="rId2" Type="http://schemas.openxmlformats.org/officeDocument/2006/relationships/hyperlink" Target="https://podminky.urs.cz/item/CS_URS_2022_02/030001000" TargetMode="External" /><Relationship Id="rId3" Type="http://schemas.openxmlformats.org/officeDocument/2006/relationships/hyperlink" Target="https://podminky.urs.cz/item/CS_URS_2022_02/034503000" TargetMode="External" /><Relationship Id="rId4" Type="http://schemas.openxmlformats.org/officeDocument/2006/relationships/hyperlink" Target="https://podminky.urs.cz/item/CS_URS_2022_02/090001000" TargetMode="External" /><Relationship Id="rId5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11332" TargetMode="External" /><Relationship Id="rId2" Type="http://schemas.openxmlformats.org/officeDocument/2006/relationships/hyperlink" Target="https://podminky.urs.cz/item/CS_URS_2022_02/111151131" TargetMode="External" /><Relationship Id="rId3" Type="http://schemas.openxmlformats.org/officeDocument/2006/relationships/hyperlink" Target="https://podminky.urs.cz/item/CS_URS_2022_02/184813134" TargetMode="External" /><Relationship Id="rId4" Type="http://schemas.openxmlformats.org/officeDocument/2006/relationships/hyperlink" Target="https://podminky.urs.cz/item/CS_URS_2022_02/184813138" TargetMode="External" /><Relationship Id="rId5" Type="http://schemas.openxmlformats.org/officeDocument/2006/relationships/hyperlink" Target="https://podminky.urs.cz/item/CS_URS_2022_02/184852321" TargetMode="External" /><Relationship Id="rId6" Type="http://schemas.openxmlformats.org/officeDocument/2006/relationships/hyperlink" Target="https://podminky.urs.cz/item/CS_URS_2022_02/184911111" TargetMode="External" /><Relationship Id="rId7" Type="http://schemas.openxmlformats.org/officeDocument/2006/relationships/hyperlink" Target="https://podminky.urs.cz/item/CS_URS_2022_02/185804213" TargetMode="External" /><Relationship Id="rId8" Type="http://schemas.openxmlformats.org/officeDocument/2006/relationships/hyperlink" Target="https://podminky.urs.cz/item/CS_URS_2022_02/185804311" TargetMode="External" /><Relationship Id="rId9" Type="http://schemas.openxmlformats.org/officeDocument/2006/relationships/hyperlink" Target="https://podminky.urs.cz/item/CS_URS_2022_02/185851121" TargetMode="External" /><Relationship Id="rId10" Type="http://schemas.openxmlformats.org/officeDocument/2006/relationships/hyperlink" Target="https://podminky.urs.cz/item/CS_URS_2022_02/185851129" TargetMode="External" /><Relationship Id="rId1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11332" TargetMode="External" /><Relationship Id="rId2" Type="http://schemas.openxmlformats.org/officeDocument/2006/relationships/hyperlink" Target="https://podminky.urs.cz/item/CS_URS_2022_02/111151131" TargetMode="External" /><Relationship Id="rId3" Type="http://schemas.openxmlformats.org/officeDocument/2006/relationships/hyperlink" Target="https://podminky.urs.cz/item/CS_URS_2022_02/184813134" TargetMode="External" /><Relationship Id="rId4" Type="http://schemas.openxmlformats.org/officeDocument/2006/relationships/hyperlink" Target="https://podminky.urs.cz/item/CS_URS_2022_02/184813138" TargetMode="External" /><Relationship Id="rId5" Type="http://schemas.openxmlformats.org/officeDocument/2006/relationships/hyperlink" Target="https://podminky.urs.cz/item/CS_URS_2022_02/184852321" TargetMode="External" /><Relationship Id="rId6" Type="http://schemas.openxmlformats.org/officeDocument/2006/relationships/hyperlink" Target="https://podminky.urs.cz/item/CS_URS_2022_02/184911111" TargetMode="External" /><Relationship Id="rId7" Type="http://schemas.openxmlformats.org/officeDocument/2006/relationships/hyperlink" Target="https://podminky.urs.cz/item/CS_URS_2022_02/185804213" TargetMode="External" /><Relationship Id="rId8" Type="http://schemas.openxmlformats.org/officeDocument/2006/relationships/hyperlink" Target="https://podminky.urs.cz/item/CS_URS_2022_02/185804311" TargetMode="External" /><Relationship Id="rId9" Type="http://schemas.openxmlformats.org/officeDocument/2006/relationships/hyperlink" Target="https://podminky.urs.cz/item/CS_URS_2022_02/185851121" TargetMode="External" /><Relationship Id="rId10" Type="http://schemas.openxmlformats.org/officeDocument/2006/relationships/hyperlink" Target="https://podminky.urs.cz/item/CS_URS_2022_02/185851129" TargetMode="External" /><Relationship Id="rId1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11332" TargetMode="External" /><Relationship Id="rId2" Type="http://schemas.openxmlformats.org/officeDocument/2006/relationships/hyperlink" Target="https://podminky.urs.cz/item/CS_URS_2022_02/111151131" TargetMode="External" /><Relationship Id="rId3" Type="http://schemas.openxmlformats.org/officeDocument/2006/relationships/hyperlink" Target="https://podminky.urs.cz/item/CS_URS_2022_02/184813134" TargetMode="External" /><Relationship Id="rId4" Type="http://schemas.openxmlformats.org/officeDocument/2006/relationships/hyperlink" Target="https://podminky.urs.cz/item/CS_URS_2022_02/184813138" TargetMode="External" /><Relationship Id="rId5" Type="http://schemas.openxmlformats.org/officeDocument/2006/relationships/hyperlink" Target="https://podminky.urs.cz/item/CS_URS_2022_02/184852321" TargetMode="External" /><Relationship Id="rId6" Type="http://schemas.openxmlformats.org/officeDocument/2006/relationships/hyperlink" Target="https://podminky.urs.cz/item/CS_URS_2022_02/184911111" TargetMode="External" /><Relationship Id="rId7" Type="http://schemas.openxmlformats.org/officeDocument/2006/relationships/hyperlink" Target="https://podminky.urs.cz/item/CS_URS_2022_02/185804213" TargetMode="External" /><Relationship Id="rId8" Type="http://schemas.openxmlformats.org/officeDocument/2006/relationships/hyperlink" Target="https://podminky.urs.cz/item/CS_URS_2022_02/185804311" TargetMode="External" /><Relationship Id="rId9" Type="http://schemas.openxmlformats.org/officeDocument/2006/relationships/hyperlink" Target="https://podminky.urs.cz/item/CS_URS_2022_02/185851121" TargetMode="External" /><Relationship Id="rId10" Type="http://schemas.openxmlformats.org/officeDocument/2006/relationships/hyperlink" Target="https://podminky.urs.cz/item/CS_URS_2022_02/185851129" TargetMode="External" /><Relationship Id="rId1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36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50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Str01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Větrolam L9 v lokalitě Na Blivankách, k.ú. Středokluky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Středokluky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10. 11. 2022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ČR SPÚ, KPÚ pro Středočeský kraj a hl.m. Praha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Ing. Alena Burešová</v>
      </c>
      <c r="AN49" s="64"/>
      <c r="AO49" s="64"/>
      <c r="AP49" s="64"/>
      <c r="AQ49" s="40"/>
      <c r="AR49" s="44"/>
      <c r="AS49" s="74" t="s">
        <v>51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>Ing. Alena Burešová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52</v>
      </c>
      <c r="D52" s="87"/>
      <c r="E52" s="87"/>
      <c r="F52" s="87"/>
      <c r="G52" s="87"/>
      <c r="H52" s="88"/>
      <c r="I52" s="89" t="s">
        <v>53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54</v>
      </c>
      <c r="AH52" s="87"/>
      <c r="AI52" s="87"/>
      <c r="AJ52" s="87"/>
      <c r="AK52" s="87"/>
      <c r="AL52" s="87"/>
      <c r="AM52" s="87"/>
      <c r="AN52" s="89" t="s">
        <v>55</v>
      </c>
      <c r="AO52" s="87"/>
      <c r="AP52" s="87"/>
      <c r="AQ52" s="91" t="s">
        <v>56</v>
      </c>
      <c r="AR52" s="44"/>
      <c r="AS52" s="92" t="s">
        <v>57</v>
      </c>
      <c r="AT52" s="93" t="s">
        <v>58</v>
      </c>
      <c r="AU52" s="93" t="s">
        <v>59</v>
      </c>
      <c r="AV52" s="93" t="s">
        <v>60</v>
      </c>
      <c r="AW52" s="93" t="s">
        <v>61</v>
      </c>
      <c r="AX52" s="93" t="s">
        <v>62</v>
      </c>
      <c r="AY52" s="93" t="s">
        <v>63</v>
      </c>
      <c r="AZ52" s="93" t="s">
        <v>64</v>
      </c>
      <c r="BA52" s="93" t="s">
        <v>65</v>
      </c>
      <c r="BB52" s="93" t="s">
        <v>66</v>
      </c>
      <c r="BC52" s="93" t="s">
        <v>67</v>
      </c>
      <c r="BD52" s="94" t="s">
        <v>68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69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ROUND(AG55+AG59,2)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ROUND(AS55+AS59,2)</f>
        <v>0</v>
      </c>
      <c r="AT54" s="106">
        <f>ROUND(SUM(AV54:AW54),2)</f>
        <v>0</v>
      </c>
      <c r="AU54" s="107">
        <f>ROUND(AU55+AU59,5)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ROUND(AZ55+AZ59,2)</f>
        <v>0</v>
      </c>
      <c r="BA54" s="106">
        <f>ROUND(BA55+BA59,2)</f>
        <v>0</v>
      </c>
      <c r="BB54" s="106">
        <f>ROUND(BB55+BB59,2)</f>
        <v>0</v>
      </c>
      <c r="BC54" s="106">
        <f>ROUND(BC55+BC59,2)</f>
        <v>0</v>
      </c>
      <c r="BD54" s="108">
        <f>ROUND(BD55+BD59,2)</f>
        <v>0</v>
      </c>
      <c r="BE54" s="6"/>
      <c r="BS54" s="109" t="s">
        <v>70</v>
      </c>
      <c r="BT54" s="109" t="s">
        <v>71</v>
      </c>
      <c r="BU54" s="110" t="s">
        <v>72</v>
      </c>
      <c r="BV54" s="109" t="s">
        <v>73</v>
      </c>
      <c r="BW54" s="109" t="s">
        <v>5</v>
      </c>
      <c r="BX54" s="109" t="s">
        <v>74</v>
      </c>
      <c r="CL54" s="109" t="s">
        <v>19</v>
      </c>
    </row>
    <row r="55" s="7" customFormat="1" ht="16.5" customHeight="1">
      <c r="A55" s="7"/>
      <c r="B55" s="111"/>
      <c r="C55" s="112"/>
      <c r="D55" s="113" t="s">
        <v>75</v>
      </c>
      <c r="E55" s="113"/>
      <c r="F55" s="113"/>
      <c r="G55" s="113"/>
      <c r="H55" s="113"/>
      <c r="I55" s="114"/>
      <c r="J55" s="113" t="s">
        <v>76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ROUND(SUM(AG56:AG58),2)</f>
        <v>0</v>
      </c>
      <c r="AH55" s="114"/>
      <c r="AI55" s="114"/>
      <c r="AJ55" s="114"/>
      <c r="AK55" s="114"/>
      <c r="AL55" s="114"/>
      <c r="AM55" s="114"/>
      <c r="AN55" s="116">
        <f>SUM(AG55,AT55)</f>
        <v>0</v>
      </c>
      <c r="AO55" s="114"/>
      <c r="AP55" s="114"/>
      <c r="AQ55" s="117" t="s">
        <v>77</v>
      </c>
      <c r="AR55" s="118"/>
      <c r="AS55" s="119">
        <f>ROUND(SUM(AS56:AS58),2)</f>
        <v>0</v>
      </c>
      <c r="AT55" s="120">
        <f>ROUND(SUM(AV55:AW55),2)</f>
        <v>0</v>
      </c>
      <c r="AU55" s="121">
        <f>ROUND(SUM(AU56:AU58),5)</f>
        <v>0</v>
      </c>
      <c r="AV55" s="120">
        <f>ROUND(AZ55*L29,2)</f>
        <v>0</v>
      </c>
      <c r="AW55" s="120">
        <f>ROUND(BA55*L30,2)</f>
        <v>0</v>
      </c>
      <c r="AX55" s="120">
        <f>ROUND(BB55*L29,2)</f>
        <v>0</v>
      </c>
      <c r="AY55" s="120">
        <f>ROUND(BC55*L30,2)</f>
        <v>0</v>
      </c>
      <c r="AZ55" s="120">
        <f>ROUND(SUM(AZ56:AZ58),2)</f>
        <v>0</v>
      </c>
      <c r="BA55" s="120">
        <f>ROUND(SUM(BA56:BA58),2)</f>
        <v>0</v>
      </c>
      <c r="BB55" s="120">
        <f>ROUND(SUM(BB56:BB58),2)</f>
        <v>0</v>
      </c>
      <c r="BC55" s="120">
        <f>ROUND(SUM(BC56:BC58),2)</f>
        <v>0</v>
      </c>
      <c r="BD55" s="122">
        <f>ROUND(SUM(BD56:BD58),2)</f>
        <v>0</v>
      </c>
      <c r="BE55" s="7"/>
      <c r="BS55" s="123" t="s">
        <v>70</v>
      </c>
      <c r="BT55" s="123" t="s">
        <v>78</v>
      </c>
      <c r="BU55" s="123" t="s">
        <v>72</v>
      </c>
      <c r="BV55" s="123" t="s">
        <v>73</v>
      </c>
      <c r="BW55" s="123" t="s">
        <v>79</v>
      </c>
      <c r="BX55" s="123" t="s">
        <v>5</v>
      </c>
      <c r="CL55" s="123" t="s">
        <v>19</v>
      </c>
      <c r="CM55" s="123" t="s">
        <v>80</v>
      </c>
    </row>
    <row r="56" s="4" customFormat="1" ht="16.5" customHeight="1">
      <c r="A56" s="124" t="s">
        <v>81</v>
      </c>
      <c r="B56" s="63"/>
      <c r="C56" s="125"/>
      <c r="D56" s="125"/>
      <c r="E56" s="126" t="s">
        <v>82</v>
      </c>
      <c r="F56" s="126"/>
      <c r="G56" s="126"/>
      <c r="H56" s="126"/>
      <c r="I56" s="126"/>
      <c r="J56" s="125"/>
      <c r="K56" s="126" t="s">
        <v>83</v>
      </c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7">
        <f>'L90-1-1 - Příprava půdy a...'!J32</f>
        <v>0</v>
      </c>
      <c r="AH56" s="125"/>
      <c r="AI56" s="125"/>
      <c r="AJ56" s="125"/>
      <c r="AK56" s="125"/>
      <c r="AL56" s="125"/>
      <c r="AM56" s="125"/>
      <c r="AN56" s="127">
        <f>SUM(AG56,AT56)</f>
        <v>0</v>
      </c>
      <c r="AO56" s="125"/>
      <c r="AP56" s="125"/>
      <c r="AQ56" s="128" t="s">
        <v>84</v>
      </c>
      <c r="AR56" s="65"/>
      <c r="AS56" s="129">
        <v>0</v>
      </c>
      <c r="AT56" s="130">
        <f>ROUND(SUM(AV56:AW56),2)</f>
        <v>0</v>
      </c>
      <c r="AU56" s="131">
        <f>'L90-1-1 - Příprava půdy a...'!P88</f>
        <v>0</v>
      </c>
      <c r="AV56" s="130">
        <f>'L90-1-1 - Příprava půdy a...'!J35</f>
        <v>0</v>
      </c>
      <c r="AW56" s="130">
        <f>'L90-1-1 - Příprava půdy a...'!J36</f>
        <v>0</v>
      </c>
      <c r="AX56" s="130">
        <f>'L90-1-1 - Příprava půdy a...'!J37</f>
        <v>0</v>
      </c>
      <c r="AY56" s="130">
        <f>'L90-1-1 - Příprava půdy a...'!J38</f>
        <v>0</v>
      </c>
      <c r="AZ56" s="130">
        <f>'L90-1-1 - Příprava půdy a...'!F35</f>
        <v>0</v>
      </c>
      <c r="BA56" s="130">
        <f>'L90-1-1 - Příprava půdy a...'!F36</f>
        <v>0</v>
      </c>
      <c r="BB56" s="130">
        <f>'L90-1-1 - Příprava půdy a...'!F37</f>
        <v>0</v>
      </c>
      <c r="BC56" s="130">
        <f>'L90-1-1 - Příprava půdy a...'!F38</f>
        <v>0</v>
      </c>
      <c r="BD56" s="132">
        <f>'L90-1-1 - Příprava půdy a...'!F39</f>
        <v>0</v>
      </c>
      <c r="BE56" s="4"/>
      <c r="BT56" s="133" t="s">
        <v>80</v>
      </c>
      <c r="BV56" s="133" t="s">
        <v>73</v>
      </c>
      <c r="BW56" s="133" t="s">
        <v>85</v>
      </c>
      <c r="BX56" s="133" t="s">
        <v>79</v>
      </c>
      <c r="CL56" s="133" t="s">
        <v>19</v>
      </c>
    </row>
    <row r="57" s="4" customFormat="1" ht="16.5" customHeight="1">
      <c r="A57" s="124" t="s">
        <v>81</v>
      </c>
      <c r="B57" s="63"/>
      <c r="C57" s="125"/>
      <c r="D57" s="125"/>
      <c r="E57" s="126" t="s">
        <v>86</v>
      </c>
      <c r="F57" s="126"/>
      <c r="G57" s="126"/>
      <c r="H57" s="126"/>
      <c r="I57" s="126"/>
      <c r="J57" s="125"/>
      <c r="K57" s="126" t="s">
        <v>87</v>
      </c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7">
        <f>'L90-1-2 - Výsadba a ochra...'!J32</f>
        <v>0</v>
      </c>
      <c r="AH57" s="125"/>
      <c r="AI57" s="125"/>
      <c r="AJ57" s="125"/>
      <c r="AK57" s="125"/>
      <c r="AL57" s="125"/>
      <c r="AM57" s="125"/>
      <c r="AN57" s="127">
        <f>SUM(AG57,AT57)</f>
        <v>0</v>
      </c>
      <c r="AO57" s="125"/>
      <c r="AP57" s="125"/>
      <c r="AQ57" s="128" t="s">
        <v>84</v>
      </c>
      <c r="AR57" s="65"/>
      <c r="AS57" s="129">
        <v>0</v>
      </c>
      <c r="AT57" s="130">
        <f>ROUND(SUM(AV57:AW57),2)</f>
        <v>0</v>
      </c>
      <c r="AU57" s="131">
        <f>'L90-1-2 - Výsadba a ochra...'!P89</f>
        <v>0</v>
      </c>
      <c r="AV57" s="130">
        <f>'L90-1-2 - Výsadba a ochra...'!J35</f>
        <v>0</v>
      </c>
      <c r="AW57" s="130">
        <f>'L90-1-2 - Výsadba a ochra...'!J36</f>
        <v>0</v>
      </c>
      <c r="AX57" s="130">
        <f>'L90-1-2 - Výsadba a ochra...'!J37</f>
        <v>0</v>
      </c>
      <c r="AY57" s="130">
        <f>'L90-1-2 - Výsadba a ochra...'!J38</f>
        <v>0</v>
      </c>
      <c r="AZ57" s="130">
        <f>'L90-1-2 - Výsadba a ochra...'!F35</f>
        <v>0</v>
      </c>
      <c r="BA57" s="130">
        <f>'L90-1-2 - Výsadba a ochra...'!F36</f>
        <v>0</v>
      </c>
      <c r="BB57" s="130">
        <f>'L90-1-2 - Výsadba a ochra...'!F37</f>
        <v>0</v>
      </c>
      <c r="BC57" s="130">
        <f>'L90-1-2 - Výsadba a ochra...'!F38</f>
        <v>0</v>
      </c>
      <c r="BD57" s="132">
        <f>'L90-1-2 - Výsadba a ochra...'!F39</f>
        <v>0</v>
      </c>
      <c r="BE57" s="4"/>
      <c r="BT57" s="133" t="s">
        <v>80</v>
      </c>
      <c r="BV57" s="133" t="s">
        <v>73</v>
      </c>
      <c r="BW57" s="133" t="s">
        <v>88</v>
      </c>
      <c r="BX57" s="133" t="s">
        <v>79</v>
      </c>
      <c r="CL57" s="133" t="s">
        <v>19</v>
      </c>
    </row>
    <row r="58" s="4" customFormat="1" ht="16.5" customHeight="1">
      <c r="A58" s="124" t="s">
        <v>81</v>
      </c>
      <c r="B58" s="63"/>
      <c r="C58" s="125"/>
      <c r="D58" s="125"/>
      <c r="E58" s="126" t="s">
        <v>89</v>
      </c>
      <c r="F58" s="126"/>
      <c r="G58" s="126"/>
      <c r="H58" s="126"/>
      <c r="I58" s="126"/>
      <c r="J58" s="125"/>
      <c r="K58" s="126" t="s">
        <v>90</v>
      </c>
      <c r="L58" s="126"/>
      <c r="M58" s="126"/>
      <c r="N58" s="126"/>
      <c r="O58" s="126"/>
      <c r="P58" s="126"/>
      <c r="Q58" s="126"/>
      <c r="R58" s="126"/>
      <c r="S58" s="126"/>
      <c r="T58" s="126"/>
      <c r="U58" s="126"/>
      <c r="V58" s="126"/>
      <c r="W58" s="126"/>
      <c r="X58" s="126"/>
      <c r="Y58" s="126"/>
      <c r="Z58" s="126"/>
      <c r="AA58" s="126"/>
      <c r="AB58" s="126"/>
      <c r="AC58" s="126"/>
      <c r="AD58" s="126"/>
      <c r="AE58" s="126"/>
      <c r="AF58" s="126"/>
      <c r="AG58" s="127">
        <f>'L90-1-3 - Vedlejší rozpoč...'!J32</f>
        <v>0</v>
      </c>
      <c r="AH58" s="125"/>
      <c r="AI58" s="125"/>
      <c r="AJ58" s="125"/>
      <c r="AK58" s="125"/>
      <c r="AL58" s="125"/>
      <c r="AM58" s="125"/>
      <c r="AN58" s="127">
        <f>SUM(AG58,AT58)</f>
        <v>0</v>
      </c>
      <c r="AO58" s="125"/>
      <c r="AP58" s="125"/>
      <c r="AQ58" s="128" t="s">
        <v>84</v>
      </c>
      <c r="AR58" s="65"/>
      <c r="AS58" s="129">
        <v>0</v>
      </c>
      <c r="AT58" s="130">
        <f>ROUND(SUM(AV58:AW58),2)</f>
        <v>0</v>
      </c>
      <c r="AU58" s="131">
        <f>'L90-1-3 - Vedlejší rozpoč...'!P89</f>
        <v>0</v>
      </c>
      <c r="AV58" s="130">
        <f>'L90-1-3 - Vedlejší rozpoč...'!J35</f>
        <v>0</v>
      </c>
      <c r="AW58" s="130">
        <f>'L90-1-3 - Vedlejší rozpoč...'!J36</f>
        <v>0</v>
      </c>
      <c r="AX58" s="130">
        <f>'L90-1-3 - Vedlejší rozpoč...'!J37</f>
        <v>0</v>
      </c>
      <c r="AY58" s="130">
        <f>'L90-1-3 - Vedlejší rozpoč...'!J38</f>
        <v>0</v>
      </c>
      <c r="AZ58" s="130">
        <f>'L90-1-3 - Vedlejší rozpoč...'!F35</f>
        <v>0</v>
      </c>
      <c r="BA58" s="130">
        <f>'L90-1-3 - Vedlejší rozpoč...'!F36</f>
        <v>0</v>
      </c>
      <c r="BB58" s="130">
        <f>'L90-1-3 - Vedlejší rozpoč...'!F37</f>
        <v>0</v>
      </c>
      <c r="BC58" s="130">
        <f>'L90-1-3 - Vedlejší rozpoč...'!F38</f>
        <v>0</v>
      </c>
      <c r="BD58" s="132">
        <f>'L90-1-3 - Vedlejší rozpoč...'!F39</f>
        <v>0</v>
      </c>
      <c r="BE58" s="4"/>
      <c r="BT58" s="133" t="s">
        <v>80</v>
      </c>
      <c r="BV58" s="133" t="s">
        <v>73</v>
      </c>
      <c r="BW58" s="133" t="s">
        <v>91</v>
      </c>
      <c r="BX58" s="133" t="s">
        <v>79</v>
      </c>
      <c r="CL58" s="133" t="s">
        <v>19</v>
      </c>
    </row>
    <row r="59" s="7" customFormat="1" ht="16.5" customHeight="1">
      <c r="A59" s="7"/>
      <c r="B59" s="111"/>
      <c r="C59" s="112"/>
      <c r="D59" s="113" t="s">
        <v>92</v>
      </c>
      <c r="E59" s="113"/>
      <c r="F59" s="113"/>
      <c r="G59" s="113"/>
      <c r="H59" s="113"/>
      <c r="I59" s="114"/>
      <c r="J59" s="113" t="s">
        <v>93</v>
      </c>
      <c r="K59" s="113"/>
      <c r="L59" s="113"/>
      <c r="M59" s="113"/>
      <c r="N59" s="113"/>
      <c r="O59" s="113"/>
      <c r="P59" s="113"/>
      <c r="Q59" s="113"/>
      <c r="R59" s="113"/>
      <c r="S59" s="113"/>
      <c r="T59" s="113"/>
      <c r="U59" s="113"/>
      <c r="V59" s="113"/>
      <c r="W59" s="113"/>
      <c r="X59" s="113"/>
      <c r="Y59" s="113"/>
      <c r="Z59" s="113"/>
      <c r="AA59" s="113"/>
      <c r="AB59" s="113"/>
      <c r="AC59" s="113"/>
      <c r="AD59" s="113"/>
      <c r="AE59" s="113"/>
      <c r="AF59" s="113"/>
      <c r="AG59" s="115">
        <f>ROUND(SUM(AG60:AG62),2)</f>
        <v>0</v>
      </c>
      <c r="AH59" s="114"/>
      <c r="AI59" s="114"/>
      <c r="AJ59" s="114"/>
      <c r="AK59" s="114"/>
      <c r="AL59" s="114"/>
      <c r="AM59" s="114"/>
      <c r="AN59" s="116">
        <f>SUM(AG59,AT59)</f>
        <v>0</v>
      </c>
      <c r="AO59" s="114"/>
      <c r="AP59" s="114"/>
      <c r="AQ59" s="117" t="s">
        <v>77</v>
      </c>
      <c r="AR59" s="118"/>
      <c r="AS59" s="119">
        <f>ROUND(SUM(AS60:AS62),2)</f>
        <v>0</v>
      </c>
      <c r="AT59" s="120">
        <f>ROUND(SUM(AV59:AW59),2)</f>
        <v>0</v>
      </c>
      <c r="AU59" s="121">
        <f>ROUND(SUM(AU60:AU62),5)</f>
        <v>0</v>
      </c>
      <c r="AV59" s="120">
        <f>ROUND(AZ59*L29,2)</f>
        <v>0</v>
      </c>
      <c r="AW59" s="120">
        <f>ROUND(BA59*L30,2)</f>
        <v>0</v>
      </c>
      <c r="AX59" s="120">
        <f>ROUND(BB59*L29,2)</f>
        <v>0</v>
      </c>
      <c r="AY59" s="120">
        <f>ROUND(BC59*L30,2)</f>
        <v>0</v>
      </c>
      <c r="AZ59" s="120">
        <f>ROUND(SUM(AZ60:AZ62),2)</f>
        <v>0</v>
      </c>
      <c r="BA59" s="120">
        <f>ROUND(SUM(BA60:BA62),2)</f>
        <v>0</v>
      </c>
      <c r="BB59" s="120">
        <f>ROUND(SUM(BB60:BB62),2)</f>
        <v>0</v>
      </c>
      <c r="BC59" s="120">
        <f>ROUND(SUM(BC60:BC62),2)</f>
        <v>0</v>
      </c>
      <c r="BD59" s="122">
        <f>ROUND(SUM(BD60:BD62),2)</f>
        <v>0</v>
      </c>
      <c r="BE59" s="7"/>
      <c r="BS59" s="123" t="s">
        <v>70</v>
      </c>
      <c r="BT59" s="123" t="s">
        <v>78</v>
      </c>
      <c r="BU59" s="123" t="s">
        <v>72</v>
      </c>
      <c r="BV59" s="123" t="s">
        <v>73</v>
      </c>
      <c r="BW59" s="123" t="s">
        <v>94</v>
      </c>
      <c r="BX59" s="123" t="s">
        <v>5</v>
      </c>
      <c r="CL59" s="123" t="s">
        <v>19</v>
      </c>
      <c r="CM59" s="123" t="s">
        <v>80</v>
      </c>
    </row>
    <row r="60" s="4" customFormat="1" ht="16.5" customHeight="1">
      <c r="A60" s="124" t="s">
        <v>81</v>
      </c>
      <c r="B60" s="63"/>
      <c r="C60" s="125"/>
      <c r="D60" s="125"/>
      <c r="E60" s="126" t="s">
        <v>95</v>
      </c>
      <c r="F60" s="126"/>
      <c r="G60" s="126"/>
      <c r="H60" s="126"/>
      <c r="I60" s="126"/>
      <c r="J60" s="125"/>
      <c r="K60" s="126" t="s">
        <v>96</v>
      </c>
      <c r="L60" s="126"/>
      <c r="M60" s="126"/>
      <c r="N60" s="126"/>
      <c r="O60" s="126"/>
      <c r="P60" s="126"/>
      <c r="Q60" s="126"/>
      <c r="R60" s="126"/>
      <c r="S60" s="126"/>
      <c r="T60" s="126"/>
      <c r="U60" s="126"/>
      <c r="V60" s="126"/>
      <c r="W60" s="126"/>
      <c r="X60" s="126"/>
      <c r="Y60" s="126"/>
      <c r="Z60" s="126"/>
      <c r="AA60" s="126"/>
      <c r="AB60" s="126"/>
      <c r="AC60" s="126"/>
      <c r="AD60" s="126"/>
      <c r="AE60" s="126"/>
      <c r="AF60" s="126"/>
      <c r="AG60" s="127">
        <f>'L90-2-1 - Rozvojová péče ...'!J32</f>
        <v>0</v>
      </c>
      <c r="AH60" s="125"/>
      <c r="AI60" s="125"/>
      <c r="AJ60" s="125"/>
      <c r="AK60" s="125"/>
      <c r="AL60" s="125"/>
      <c r="AM60" s="125"/>
      <c r="AN60" s="127">
        <f>SUM(AG60,AT60)</f>
        <v>0</v>
      </c>
      <c r="AO60" s="125"/>
      <c r="AP60" s="125"/>
      <c r="AQ60" s="128" t="s">
        <v>84</v>
      </c>
      <c r="AR60" s="65"/>
      <c r="AS60" s="129">
        <v>0</v>
      </c>
      <c r="AT60" s="130">
        <f>ROUND(SUM(AV60:AW60),2)</f>
        <v>0</v>
      </c>
      <c r="AU60" s="131">
        <f>'L90-2-1 - Rozvojová péče ...'!P87</f>
        <v>0</v>
      </c>
      <c r="AV60" s="130">
        <f>'L90-2-1 - Rozvojová péče ...'!J35</f>
        <v>0</v>
      </c>
      <c r="AW60" s="130">
        <f>'L90-2-1 - Rozvojová péče ...'!J36</f>
        <v>0</v>
      </c>
      <c r="AX60" s="130">
        <f>'L90-2-1 - Rozvojová péče ...'!J37</f>
        <v>0</v>
      </c>
      <c r="AY60" s="130">
        <f>'L90-2-1 - Rozvojová péče ...'!J38</f>
        <v>0</v>
      </c>
      <c r="AZ60" s="130">
        <f>'L90-2-1 - Rozvojová péče ...'!F35</f>
        <v>0</v>
      </c>
      <c r="BA60" s="130">
        <f>'L90-2-1 - Rozvojová péče ...'!F36</f>
        <v>0</v>
      </c>
      <c r="BB60" s="130">
        <f>'L90-2-1 - Rozvojová péče ...'!F37</f>
        <v>0</v>
      </c>
      <c r="BC60" s="130">
        <f>'L90-2-1 - Rozvojová péče ...'!F38</f>
        <v>0</v>
      </c>
      <c r="BD60" s="132">
        <f>'L90-2-1 - Rozvojová péče ...'!F39</f>
        <v>0</v>
      </c>
      <c r="BE60" s="4"/>
      <c r="BT60" s="133" t="s">
        <v>80</v>
      </c>
      <c r="BV60" s="133" t="s">
        <v>73</v>
      </c>
      <c r="BW60" s="133" t="s">
        <v>97</v>
      </c>
      <c r="BX60" s="133" t="s">
        <v>94</v>
      </c>
      <c r="CL60" s="133" t="s">
        <v>19</v>
      </c>
    </row>
    <row r="61" s="4" customFormat="1" ht="16.5" customHeight="1">
      <c r="A61" s="124" t="s">
        <v>81</v>
      </c>
      <c r="B61" s="63"/>
      <c r="C61" s="125"/>
      <c r="D61" s="125"/>
      <c r="E61" s="126" t="s">
        <v>98</v>
      </c>
      <c r="F61" s="126"/>
      <c r="G61" s="126"/>
      <c r="H61" s="126"/>
      <c r="I61" s="126"/>
      <c r="J61" s="125"/>
      <c r="K61" s="126" t="s">
        <v>99</v>
      </c>
      <c r="L61" s="126"/>
      <c r="M61" s="126"/>
      <c r="N61" s="126"/>
      <c r="O61" s="126"/>
      <c r="P61" s="126"/>
      <c r="Q61" s="126"/>
      <c r="R61" s="126"/>
      <c r="S61" s="126"/>
      <c r="T61" s="126"/>
      <c r="U61" s="126"/>
      <c r="V61" s="126"/>
      <c r="W61" s="126"/>
      <c r="X61" s="126"/>
      <c r="Y61" s="126"/>
      <c r="Z61" s="126"/>
      <c r="AA61" s="126"/>
      <c r="AB61" s="126"/>
      <c r="AC61" s="126"/>
      <c r="AD61" s="126"/>
      <c r="AE61" s="126"/>
      <c r="AF61" s="126"/>
      <c r="AG61" s="127">
        <f>'L90-2-2 - Rozvojová péče ...'!J32</f>
        <v>0</v>
      </c>
      <c r="AH61" s="125"/>
      <c r="AI61" s="125"/>
      <c r="AJ61" s="125"/>
      <c r="AK61" s="125"/>
      <c r="AL61" s="125"/>
      <c r="AM61" s="125"/>
      <c r="AN61" s="127">
        <f>SUM(AG61,AT61)</f>
        <v>0</v>
      </c>
      <c r="AO61" s="125"/>
      <c r="AP61" s="125"/>
      <c r="AQ61" s="128" t="s">
        <v>84</v>
      </c>
      <c r="AR61" s="65"/>
      <c r="AS61" s="129">
        <v>0</v>
      </c>
      <c r="AT61" s="130">
        <f>ROUND(SUM(AV61:AW61),2)</f>
        <v>0</v>
      </c>
      <c r="AU61" s="131">
        <f>'L90-2-2 - Rozvojová péče ...'!P87</f>
        <v>0</v>
      </c>
      <c r="AV61" s="130">
        <f>'L90-2-2 - Rozvojová péče ...'!J35</f>
        <v>0</v>
      </c>
      <c r="AW61" s="130">
        <f>'L90-2-2 - Rozvojová péče ...'!J36</f>
        <v>0</v>
      </c>
      <c r="AX61" s="130">
        <f>'L90-2-2 - Rozvojová péče ...'!J37</f>
        <v>0</v>
      </c>
      <c r="AY61" s="130">
        <f>'L90-2-2 - Rozvojová péče ...'!J38</f>
        <v>0</v>
      </c>
      <c r="AZ61" s="130">
        <f>'L90-2-2 - Rozvojová péče ...'!F35</f>
        <v>0</v>
      </c>
      <c r="BA61" s="130">
        <f>'L90-2-2 - Rozvojová péče ...'!F36</f>
        <v>0</v>
      </c>
      <c r="BB61" s="130">
        <f>'L90-2-2 - Rozvojová péče ...'!F37</f>
        <v>0</v>
      </c>
      <c r="BC61" s="130">
        <f>'L90-2-2 - Rozvojová péče ...'!F38</f>
        <v>0</v>
      </c>
      <c r="BD61" s="132">
        <f>'L90-2-2 - Rozvojová péče ...'!F39</f>
        <v>0</v>
      </c>
      <c r="BE61" s="4"/>
      <c r="BT61" s="133" t="s">
        <v>80</v>
      </c>
      <c r="BV61" s="133" t="s">
        <v>73</v>
      </c>
      <c r="BW61" s="133" t="s">
        <v>100</v>
      </c>
      <c r="BX61" s="133" t="s">
        <v>94</v>
      </c>
      <c r="CL61" s="133" t="s">
        <v>19</v>
      </c>
    </row>
    <row r="62" s="4" customFormat="1" ht="16.5" customHeight="1">
      <c r="A62" s="124" t="s">
        <v>81</v>
      </c>
      <c r="B62" s="63"/>
      <c r="C62" s="125"/>
      <c r="D62" s="125"/>
      <c r="E62" s="126" t="s">
        <v>101</v>
      </c>
      <c r="F62" s="126"/>
      <c r="G62" s="126"/>
      <c r="H62" s="126"/>
      <c r="I62" s="126"/>
      <c r="J62" s="125"/>
      <c r="K62" s="126" t="s">
        <v>102</v>
      </c>
      <c r="L62" s="126"/>
      <c r="M62" s="126"/>
      <c r="N62" s="126"/>
      <c r="O62" s="126"/>
      <c r="P62" s="126"/>
      <c r="Q62" s="126"/>
      <c r="R62" s="126"/>
      <c r="S62" s="126"/>
      <c r="T62" s="126"/>
      <c r="U62" s="126"/>
      <c r="V62" s="126"/>
      <c r="W62" s="126"/>
      <c r="X62" s="126"/>
      <c r="Y62" s="126"/>
      <c r="Z62" s="126"/>
      <c r="AA62" s="126"/>
      <c r="AB62" s="126"/>
      <c r="AC62" s="126"/>
      <c r="AD62" s="126"/>
      <c r="AE62" s="126"/>
      <c r="AF62" s="126"/>
      <c r="AG62" s="127">
        <f>'L90-2-3 - Rozvojová péče ...'!J32</f>
        <v>0</v>
      </c>
      <c r="AH62" s="125"/>
      <c r="AI62" s="125"/>
      <c r="AJ62" s="125"/>
      <c r="AK62" s="125"/>
      <c r="AL62" s="125"/>
      <c r="AM62" s="125"/>
      <c r="AN62" s="127">
        <f>SUM(AG62,AT62)</f>
        <v>0</v>
      </c>
      <c r="AO62" s="125"/>
      <c r="AP62" s="125"/>
      <c r="AQ62" s="128" t="s">
        <v>84</v>
      </c>
      <c r="AR62" s="65"/>
      <c r="AS62" s="134">
        <v>0</v>
      </c>
      <c r="AT62" s="135">
        <f>ROUND(SUM(AV62:AW62),2)</f>
        <v>0</v>
      </c>
      <c r="AU62" s="136">
        <f>'L90-2-3 - Rozvojová péče ...'!P87</f>
        <v>0</v>
      </c>
      <c r="AV62" s="135">
        <f>'L90-2-3 - Rozvojová péče ...'!J35</f>
        <v>0</v>
      </c>
      <c r="AW62" s="135">
        <f>'L90-2-3 - Rozvojová péče ...'!J36</f>
        <v>0</v>
      </c>
      <c r="AX62" s="135">
        <f>'L90-2-3 - Rozvojová péče ...'!J37</f>
        <v>0</v>
      </c>
      <c r="AY62" s="135">
        <f>'L90-2-3 - Rozvojová péče ...'!J38</f>
        <v>0</v>
      </c>
      <c r="AZ62" s="135">
        <f>'L90-2-3 - Rozvojová péče ...'!F35</f>
        <v>0</v>
      </c>
      <c r="BA62" s="135">
        <f>'L90-2-3 - Rozvojová péče ...'!F36</f>
        <v>0</v>
      </c>
      <c r="BB62" s="135">
        <f>'L90-2-3 - Rozvojová péče ...'!F37</f>
        <v>0</v>
      </c>
      <c r="BC62" s="135">
        <f>'L90-2-3 - Rozvojová péče ...'!F38</f>
        <v>0</v>
      </c>
      <c r="BD62" s="137">
        <f>'L90-2-3 - Rozvojová péče ...'!F39</f>
        <v>0</v>
      </c>
      <c r="BE62" s="4"/>
      <c r="BT62" s="133" t="s">
        <v>80</v>
      </c>
      <c r="BV62" s="133" t="s">
        <v>73</v>
      </c>
      <c r="BW62" s="133" t="s">
        <v>103</v>
      </c>
      <c r="BX62" s="133" t="s">
        <v>94</v>
      </c>
      <c r="CL62" s="133" t="s">
        <v>19</v>
      </c>
    </row>
    <row r="63" s="2" customFormat="1" ht="30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F63" s="40"/>
      <c r="AG63" s="40"/>
      <c r="AH63" s="40"/>
      <c r="AI63" s="40"/>
      <c r="AJ63" s="40"/>
      <c r="AK63" s="40"/>
      <c r="AL63" s="40"/>
      <c r="AM63" s="40"/>
      <c r="AN63" s="40"/>
      <c r="AO63" s="40"/>
      <c r="AP63" s="40"/>
      <c r="AQ63" s="40"/>
      <c r="AR63" s="44"/>
      <c r="AS63" s="38"/>
      <c r="AT63" s="38"/>
      <c r="AU63" s="38"/>
      <c r="AV63" s="38"/>
      <c r="AW63" s="38"/>
      <c r="AX63" s="38"/>
      <c r="AY63" s="38"/>
      <c r="AZ63" s="38"/>
      <c r="BA63" s="38"/>
      <c r="BB63" s="38"/>
      <c r="BC63" s="38"/>
      <c r="BD63" s="38"/>
      <c r="BE63" s="38"/>
    </row>
    <row r="64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44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  <c r="BD64" s="38"/>
      <c r="BE64" s="38"/>
    </row>
  </sheetData>
  <sheetProtection sheet="1" formatColumns="0" formatRows="0" objects="1" scenarios="1" spinCount="100000" saltValue="DYW4gUxm1owzCv2wLJmrps4bTvm5XgmzDOyFyGwOMs37rbMJAokLAspYz0Cs5MjTUKS0D3ejBSTBimcEM1DaVg==" hashValue="ObbCtPEeXrdIxRlg4iTBtXSe9moIlcGSP0qM1/IslTiPFQYCHMR3YnU/Sridh0K5jKXfnAyh10JklhobDF9AlQ==" algorithmName="SHA-512" password="CC35"/>
  <mergeCells count="70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AN62:AP62"/>
    <mergeCell ref="AG62:AM62"/>
    <mergeCell ref="E62:I62"/>
    <mergeCell ref="K62:AF62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L90-1-1 - Příprava půdy a...'!C2" display="/"/>
    <hyperlink ref="A57" location="'L90-1-2 - Výsadba a ochra...'!C2" display="/"/>
    <hyperlink ref="A58" location="'L90-1-3 - Vedlejší rozpoč...'!C2" display="/"/>
    <hyperlink ref="A60" location="'L90-2-1 - Rozvojová péče ...'!C2" display="/"/>
    <hyperlink ref="A61" location="'L90-2-2 - Rozvojová péče ...'!C2" display="/"/>
    <hyperlink ref="A62" location="'L90-2-3 - Rozvojová péče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80</v>
      </c>
    </row>
    <row r="4" s="1" customFormat="1" ht="24.96" customHeight="1">
      <c r="B4" s="20"/>
      <c r="D4" s="140" t="s">
        <v>104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Větrolam L9 v lokalitě Na Blivankách, k.ú. Středokluky</v>
      </c>
      <c r="F7" s="142"/>
      <c r="G7" s="142"/>
      <c r="H7" s="142"/>
      <c r="L7" s="20"/>
    </row>
    <row r="8" s="1" customFormat="1" ht="12" customHeight="1">
      <c r="B8" s="20"/>
      <c r="D8" s="142" t="s">
        <v>105</v>
      </c>
      <c r="L8" s="20"/>
    </row>
    <row r="9" s="2" customFormat="1" ht="16.5" customHeight="1">
      <c r="A9" s="38"/>
      <c r="B9" s="44"/>
      <c r="C9" s="38"/>
      <c r="D9" s="38"/>
      <c r="E9" s="143" t="s">
        <v>106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107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108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10. 11. 2022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32</v>
      </c>
      <c r="F26" s="38"/>
      <c r="G26" s="38"/>
      <c r="H26" s="38"/>
      <c r="I26" s="142" t="s">
        <v>28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35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71.25" customHeight="1">
      <c r="A29" s="147"/>
      <c r="B29" s="148"/>
      <c r="C29" s="147"/>
      <c r="D29" s="147"/>
      <c r="E29" s="149" t="s">
        <v>109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37</v>
      </c>
      <c r="E32" s="38"/>
      <c r="F32" s="38"/>
      <c r="G32" s="38"/>
      <c r="H32" s="38"/>
      <c r="I32" s="38"/>
      <c r="J32" s="153">
        <f>ROUND(J88,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39</v>
      </c>
      <c r="G34" s="38"/>
      <c r="H34" s="38"/>
      <c r="I34" s="154" t="s">
        <v>38</v>
      </c>
      <c r="J34" s="154" t="s">
        <v>40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41</v>
      </c>
      <c r="E35" s="142" t="s">
        <v>42</v>
      </c>
      <c r="F35" s="156">
        <f>ROUND((SUM(BE88:BE125)),  2)</f>
        <v>0</v>
      </c>
      <c r="G35" s="38"/>
      <c r="H35" s="38"/>
      <c r="I35" s="157">
        <v>0.20999999999999999</v>
      </c>
      <c r="J35" s="156">
        <f>ROUND(((SUM(BE88:BE125))*I35),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43</v>
      </c>
      <c r="F36" s="156">
        <f>ROUND((SUM(BF88:BF125)),  2)</f>
        <v>0</v>
      </c>
      <c r="G36" s="38"/>
      <c r="H36" s="38"/>
      <c r="I36" s="157">
        <v>0.14999999999999999</v>
      </c>
      <c r="J36" s="156">
        <f>ROUND(((SUM(BF88:BF125))*I36),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44</v>
      </c>
      <c r="F37" s="156">
        <f>ROUND((SUM(BG88:BG125)),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45</v>
      </c>
      <c r="F38" s="156">
        <f>ROUND((SUM(BH88:BH125)),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46</v>
      </c>
      <c r="F39" s="156">
        <f>ROUND((SUM(BI88:BI125)),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47</v>
      </c>
      <c r="E41" s="160"/>
      <c r="F41" s="160"/>
      <c r="G41" s="161" t="s">
        <v>48</v>
      </c>
      <c r="H41" s="162" t="s">
        <v>49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110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Větrolam L9 v lokalitě Na Blivankách, k.ú. Středokluky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105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106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107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L90-1-1 - Příprava půdy a zatravnění ploch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Středokluky</v>
      </c>
      <c r="G56" s="40"/>
      <c r="H56" s="40"/>
      <c r="I56" s="32" t="s">
        <v>23</v>
      </c>
      <c r="J56" s="72" t="str">
        <f>IF(J14="","",J14)</f>
        <v>10. 11. 2022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ČR SPÚ, KPÚ pro Středočeský kraj a hl.m. Praha</v>
      </c>
      <c r="G58" s="40"/>
      <c r="H58" s="40"/>
      <c r="I58" s="32" t="s">
        <v>31</v>
      </c>
      <c r="J58" s="36" t="str">
        <f>E23</f>
        <v>Ing. Alena Burešová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>Ing. Alena Burešová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111</v>
      </c>
      <c r="D61" s="171"/>
      <c r="E61" s="171"/>
      <c r="F61" s="171"/>
      <c r="G61" s="171"/>
      <c r="H61" s="171"/>
      <c r="I61" s="171"/>
      <c r="J61" s="172" t="s">
        <v>112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69</v>
      </c>
      <c r="D63" s="40"/>
      <c r="E63" s="40"/>
      <c r="F63" s="40"/>
      <c r="G63" s="40"/>
      <c r="H63" s="40"/>
      <c r="I63" s="40"/>
      <c r="J63" s="102">
        <f>J88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113</v>
      </c>
    </row>
    <row r="64" s="9" customFormat="1" ht="24.96" customHeight="1">
      <c r="A64" s="9"/>
      <c r="B64" s="174"/>
      <c r="C64" s="175"/>
      <c r="D64" s="176" t="s">
        <v>114</v>
      </c>
      <c r="E64" s="177"/>
      <c r="F64" s="177"/>
      <c r="G64" s="177"/>
      <c r="H64" s="177"/>
      <c r="I64" s="177"/>
      <c r="J64" s="178">
        <f>J89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115</v>
      </c>
      <c r="E65" s="182"/>
      <c r="F65" s="182"/>
      <c r="G65" s="182"/>
      <c r="H65" s="182"/>
      <c r="I65" s="182"/>
      <c r="J65" s="183">
        <f>J90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116</v>
      </c>
      <c r="E66" s="182"/>
      <c r="F66" s="182"/>
      <c r="G66" s="182"/>
      <c r="H66" s="182"/>
      <c r="I66" s="182"/>
      <c r="J66" s="183">
        <f>J120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72" s="2" customFormat="1" ht="6.96" customHeight="1">
      <c r="A72" s="38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4.96" customHeight="1">
      <c r="A73" s="38"/>
      <c r="B73" s="39"/>
      <c r="C73" s="23" t="s">
        <v>117</v>
      </c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16</v>
      </c>
      <c r="D75" s="40"/>
      <c r="E75" s="40"/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169" t="str">
        <f>E7</f>
        <v>Větrolam L9 v lokalitě Na Blivankách, k.ú. Středokluky</v>
      </c>
      <c r="F76" s="32"/>
      <c r="G76" s="32"/>
      <c r="H76" s="32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1" customFormat="1" ht="12" customHeight="1">
      <c r="B77" s="21"/>
      <c r="C77" s="32" t="s">
        <v>105</v>
      </c>
      <c r="D77" s="22"/>
      <c r="E77" s="22"/>
      <c r="F77" s="22"/>
      <c r="G77" s="22"/>
      <c r="H77" s="22"/>
      <c r="I77" s="22"/>
      <c r="J77" s="22"/>
      <c r="K77" s="22"/>
      <c r="L77" s="20"/>
    </row>
    <row r="78" s="2" customFormat="1" ht="16.5" customHeight="1">
      <c r="A78" s="38"/>
      <c r="B78" s="39"/>
      <c r="C78" s="40"/>
      <c r="D78" s="40"/>
      <c r="E78" s="169" t="s">
        <v>106</v>
      </c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107</v>
      </c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E11</f>
        <v>L90-1-1 - Příprava půdy a zatravnění ploch</v>
      </c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40"/>
      <c r="E82" s="40"/>
      <c r="F82" s="27" t="str">
        <f>F14</f>
        <v>Středokluky</v>
      </c>
      <c r="G82" s="40"/>
      <c r="H82" s="40"/>
      <c r="I82" s="32" t="s">
        <v>23</v>
      </c>
      <c r="J82" s="72" t="str">
        <f>IF(J14="","",J14)</f>
        <v>10. 11. 2022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25</v>
      </c>
      <c r="D84" s="40"/>
      <c r="E84" s="40"/>
      <c r="F84" s="27" t="str">
        <f>E17</f>
        <v>ČR SPÚ, KPÚ pro Středočeský kraj a hl.m. Praha</v>
      </c>
      <c r="G84" s="40"/>
      <c r="H84" s="40"/>
      <c r="I84" s="32" t="s">
        <v>31</v>
      </c>
      <c r="J84" s="36" t="str">
        <f>E23</f>
        <v>Ing. Alena Burešová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29</v>
      </c>
      <c r="D85" s="40"/>
      <c r="E85" s="40"/>
      <c r="F85" s="27" t="str">
        <f>IF(E20="","",E20)</f>
        <v>Vyplň údaj</v>
      </c>
      <c r="G85" s="40"/>
      <c r="H85" s="40"/>
      <c r="I85" s="32" t="s">
        <v>34</v>
      </c>
      <c r="J85" s="36" t="str">
        <f>E26</f>
        <v>Ing. Alena Burešová</v>
      </c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1" customFormat="1" ht="29.28" customHeight="1">
      <c r="A87" s="185"/>
      <c r="B87" s="186"/>
      <c r="C87" s="187" t="s">
        <v>118</v>
      </c>
      <c r="D87" s="188" t="s">
        <v>56</v>
      </c>
      <c r="E87" s="188" t="s">
        <v>52</v>
      </c>
      <c r="F87" s="188" t="s">
        <v>53</v>
      </c>
      <c r="G87" s="188" t="s">
        <v>119</v>
      </c>
      <c r="H87" s="188" t="s">
        <v>120</v>
      </c>
      <c r="I87" s="188" t="s">
        <v>121</v>
      </c>
      <c r="J87" s="188" t="s">
        <v>112</v>
      </c>
      <c r="K87" s="189" t="s">
        <v>122</v>
      </c>
      <c r="L87" s="190"/>
      <c r="M87" s="92" t="s">
        <v>19</v>
      </c>
      <c r="N87" s="93" t="s">
        <v>41</v>
      </c>
      <c r="O87" s="93" t="s">
        <v>123</v>
      </c>
      <c r="P87" s="93" t="s">
        <v>124</v>
      </c>
      <c r="Q87" s="93" t="s">
        <v>125</v>
      </c>
      <c r="R87" s="93" t="s">
        <v>126</v>
      </c>
      <c r="S87" s="93" t="s">
        <v>127</v>
      </c>
      <c r="T87" s="94" t="s">
        <v>128</v>
      </c>
      <c r="U87" s="185"/>
      <c r="V87" s="185"/>
      <c r="W87" s="185"/>
      <c r="X87" s="185"/>
      <c r="Y87" s="185"/>
      <c r="Z87" s="185"/>
      <c r="AA87" s="185"/>
      <c r="AB87" s="185"/>
      <c r="AC87" s="185"/>
      <c r="AD87" s="185"/>
      <c r="AE87" s="185"/>
    </row>
    <row r="88" s="2" customFormat="1" ht="22.8" customHeight="1">
      <c r="A88" s="38"/>
      <c r="B88" s="39"/>
      <c r="C88" s="99" t="s">
        <v>129</v>
      </c>
      <c r="D88" s="40"/>
      <c r="E88" s="40"/>
      <c r="F88" s="40"/>
      <c r="G88" s="40"/>
      <c r="H88" s="40"/>
      <c r="I88" s="40"/>
      <c r="J88" s="191">
        <f>BK88</f>
        <v>0</v>
      </c>
      <c r="K88" s="40"/>
      <c r="L88" s="44"/>
      <c r="M88" s="95"/>
      <c r="N88" s="192"/>
      <c r="O88" s="96"/>
      <c r="P88" s="193">
        <f>P89</f>
        <v>0</v>
      </c>
      <c r="Q88" s="96"/>
      <c r="R88" s="193">
        <f>R89</f>
        <v>0.0166</v>
      </c>
      <c r="S88" s="96"/>
      <c r="T88" s="194">
        <f>T89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70</v>
      </c>
      <c r="AU88" s="17" t="s">
        <v>113</v>
      </c>
      <c r="BK88" s="195">
        <f>BK89</f>
        <v>0</v>
      </c>
    </row>
    <row r="89" s="12" customFormat="1" ht="25.92" customHeight="1">
      <c r="A89" s="12"/>
      <c r="B89" s="196"/>
      <c r="C89" s="197"/>
      <c r="D89" s="198" t="s">
        <v>70</v>
      </c>
      <c r="E89" s="199" t="s">
        <v>130</v>
      </c>
      <c r="F89" s="199" t="s">
        <v>131</v>
      </c>
      <c r="G89" s="197"/>
      <c r="H89" s="197"/>
      <c r="I89" s="200"/>
      <c r="J89" s="201">
        <f>BK89</f>
        <v>0</v>
      </c>
      <c r="K89" s="197"/>
      <c r="L89" s="202"/>
      <c r="M89" s="203"/>
      <c r="N89" s="204"/>
      <c r="O89" s="204"/>
      <c r="P89" s="205">
        <f>P90+P120</f>
        <v>0</v>
      </c>
      <c r="Q89" s="204"/>
      <c r="R89" s="205">
        <f>R90+R120</f>
        <v>0.0166</v>
      </c>
      <c r="S89" s="204"/>
      <c r="T89" s="206">
        <f>T90+T120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7" t="s">
        <v>78</v>
      </c>
      <c r="AT89" s="208" t="s">
        <v>70</v>
      </c>
      <c r="AU89" s="208" t="s">
        <v>71</v>
      </c>
      <c r="AY89" s="207" t="s">
        <v>132</v>
      </c>
      <c r="BK89" s="209">
        <f>BK90+BK120</f>
        <v>0</v>
      </c>
    </row>
    <row r="90" s="12" customFormat="1" ht="22.8" customHeight="1">
      <c r="A90" s="12"/>
      <c r="B90" s="196"/>
      <c r="C90" s="197"/>
      <c r="D90" s="198" t="s">
        <v>70</v>
      </c>
      <c r="E90" s="210" t="s">
        <v>78</v>
      </c>
      <c r="F90" s="210" t="s">
        <v>133</v>
      </c>
      <c r="G90" s="197"/>
      <c r="H90" s="197"/>
      <c r="I90" s="200"/>
      <c r="J90" s="211">
        <f>BK90</f>
        <v>0</v>
      </c>
      <c r="K90" s="197"/>
      <c r="L90" s="202"/>
      <c r="M90" s="203"/>
      <c r="N90" s="204"/>
      <c r="O90" s="204"/>
      <c r="P90" s="205">
        <f>SUM(P91:P119)</f>
        <v>0</v>
      </c>
      <c r="Q90" s="204"/>
      <c r="R90" s="205">
        <f>SUM(R91:R119)</f>
        <v>0.0166</v>
      </c>
      <c r="S90" s="204"/>
      <c r="T90" s="206">
        <f>SUM(T91:T119)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7" t="s">
        <v>78</v>
      </c>
      <c r="AT90" s="208" t="s">
        <v>70</v>
      </c>
      <c r="AU90" s="208" t="s">
        <v>78</v>
      </c>
      <c r="AY90" s="207" t="s">
        <v>132</v>
      </c>
      <c r="BK90" s="209">
        <f>SUM(BK91:BK119)</f>
        <v>0</v>
      </c>
    </row>
    <row r="91" s="2" customFormat="1" ht="33" customHeight="1">
      <c r="A91" s="38"/>
      <c r="B91" s="39"/>
      <c r="C91" s="212" t="s">
        <v>78</v>
      </c>
      <c r="D91" s="212" t="s">
        <v>134</v>
      </c>
      <c r="E91" s="213" t="s">
        <v>135</v>
      </c>
      <c r="F91" s="214" t="s">
        <v>136</v>
      </c>
      <c r="G91" s="215" t="s">
        <v>137</v>
      </c>
      <c r="H91" s="216">
        <v>830</v>
      </c>
      <c r="I91" s="217"/>
      <c r="J91" s="218">
        <f>ROUND(I91*H91,2)</f>
        <v>0</v>
      </c>
      <c r="K91" s="214" t="s">
        <v>138</v>
      </c>
      <c r="L91" s="44"/>
      <c r="M91" s="219" t="s">
        <v>19</v>
      </c>
      <c r="N91" s="220" t="s">
        <v>42</v>
      </c>
      <c r="O91" s="84"/>
      <c r="P91" s="221">
        <f>O91*H91</f>
        <v>0</v>
      </c>
      <c r="Q91" s="221">
        <v>0</v>
      </c>
      <c r="R91" s="221">
        <f>Q91*H91</f>
        <v>0</v>
      </c>
      <c r="S91" s="221">
        <v>0</v>
      </c>
      <c r="T91" s="222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23" t="s">
        <v>139</v>
      </c>
      <c r="AT91" s="223" t="s">
        <v>134</v>
      </c>
      <c r="AU91" s="223" t="s">
        <v>80</v>
      </c>
      <c r="AY91" s="17" t="s">
        <v>132</v>
      </c>
      <c r="BE91" s="224">
        <f>IF(N91="základní",J91,0)</f>
        <v>0</v>
      </c>
      <c r="BF91" s="224">
        <f>IF(N91="snížená",J91,0)</f>
        <v>0</v>
      </c>
      <c r="BG91" s="224">
        <f>IF(N91="zákl. přenesená",J91,0)</f>
        <v>0</v>
      </c>
      <c r="BH91" s="224">
        <f>IF(N91="sníž. přenesená",J91,0)</f>
        <v>0</v>
      </c>
      <c r="BI91" s="224">
        <f>IF(N91="nulová",J91,0)</f>
        <v>0</v>
      </c>
      <c r="BJ91" s="17" t="s">
        <v>78</v>
      </c>
      <c r="BK91" s="224">
        <f>ROUND(I91*H91,2)</f>
        <v>0</v>
      </c>
      <c r="BL91" s="17" t="s">
        <v>139</v>
      </c>
      <c r="BM91" s="223" t="s">
        <v>140</v>
      </c>
    </row>
    <row r="92" s="2" customFormat="1">
      <c r="A92" s="38"/>
      <c r="B92" s="39"/>
      <c r="C92" s="40"/>
      <c r="D92" s="225" t="s">
        <v>141</v>
      </c>
      <c r="E92" s="40"/>
      <c r="F92" s="226" t="s">
        <v>142</v>
      </c>
      <c r="G92" s="40"/>
      <c r="H92" s="40"/>
      <c r="I92" s="227"/>
      <c r="J92" s="40"/>
      <c r="K92" s="40"/>
      <c r="L92" s="44"/>
      <c r="M92" s="228"/>
      <c r="N92" s="229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141</v>
      </c>
      <c r="AU92" s="17" t="s">
        <v>80</v>
      </c>
    </row>
    <row r="93" s="2" customFormat="1">
      <c r="A93" s="38"/>
      <c r="B93" s="39"/>
      <c r="C93" s="40"/>
      <c r="D93" s="230" t="s">
        <v>143</v>
      </c>
      <c r="E93" s="40"/>
      <c r="F93" s="231" t="s">
        <v>144</v>
      </c>
      <c r="G93" s="40"/>
      <c r="H93" s="40"/>
      <c r="I93" s="227"/>
      <c r="J93" s="40"/>
      <c r="K93" s="40"/>
      <c r="L93" s="44"/>
      <c r="M93" s="228"/>
      <c r="N93" s="229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143</v>
      </c>
      <c r="AU93" s="17" t="s">
        <v>80</v>
      </c>
    </row>
    <row r="94" s="2" customFormat="1">
      <c r="A94" s="38"/>
      <c r="B94" s="39"/>
      <c r="C94" s="40"/>
      <c r="D94" s="225" t="s">
        <v>145</v>
      </c>
      <c r="E94" s="40"/>
      <c r="F94" s="232" t="s">
        <v>146</v>
      </c>
      <c r="G94" s="40"/>
      <c r="H94" s="40"/>
      <c r="I94" s="227"/>
      <c r="J94" s="40"/>
      <c r="K94" s="40"/>
      <c r="L94" s="44"/>
      <c r="M94" s="228"/>
      <c r="N94" s="229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145</v>
      </c>
      <c r="AU94" s="17" t="s">
        <v>80</v>
      </c>
    </row>
    <row r="95" s="2" customFormat="1" ht="33" customHeight="1">
      <c r="A95" s="38"/>
      <c r="B95" s="39"/>
      <c r="C95" s="212" t="s">
        <v>80</v>
      </c>
      <c r="D95" s="212" t="s">
        <v>134</v>
      </c>
      <c r="E95" s="213" t="s">
        <v>147</v>
      </c>
      <c r="F95" s="214" t="s">
        <v>148</v>
      </c>
      <c r="G95" s="215" t="s">
        <v>137</v>
      </c>
      <c r="H95" s="216">
        <v>1510</v>
      </c>
      <c r="I95" s="217"/>
      <c r="J95" s="218">
        <f>ROUND(I95*H95,2)</f>
        <v>0</v>
      </c>
      <c r="K95" s="214" t="s">
        <v>138</v>
      </c>
      <c r="L95" s="44"/>
      <c r="M95" s="219" t="s">
        <v>19</v>
      </c>
      <c r="N95" s="220" t="s">
        <v>42</v>
      </c>
      <c r="O95" s="84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23" t="s">
        <v>139</v>
      </c>
      <c r="AT95" s="223" t="s">
        <v>134</v>
      </c>
      <c r="AU95" s="223" t="s">
        <v>80</v>
      </c>
      <c r="AY95" s="17" t="s">
        <v>132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7" t="s">
        <v>78</v>
      </c>
      <c r="BK95" s="224">
        <f>ROUND(I95*H95,2)</f>
        <v>0</v>
      </c>
      <c r="BL95" s="17" t="s">
        <v>139</v>
      </c>
      <c r="BM95" s="223" t="s">
        <v>149</v>
      </c>
    </row>
    <row r="96" s="2" customFormat="1">
      <c r="A96" s="38"/>
      <c r="B96" s="39"/>
      <c r="C96" s="40"/>
      <c r="D96" s="225" t="s">
        <v>141</v>
      </c>
      <c r="E96" s="40"/>
      <c r="F96" s="226" t="s">
        <v>150</v>
      </c>
      <c r="G96" s="40"/>
      <c r="H96" s="40"/>
      <c r="I96" s="227"/>
      <c r="J96" s="40"/>
      <c r="K96" s="40"/>
      <c r="L96" s="44"/>
      <c r="M96" s="228"/>
      <c r="N96" s="229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141</v>
      </c>
      <c r="AU96" s="17" t="s">
        <v>80</v>
      </c>
    </row>
    <row r="97" s="2" customFormat="1">
      <c r="A97" s="38"/>
      <c r="B97" s="39"/>
      <c r="C97" s="40"/>
      <c r="D97" s="230" t="s">
        <v>143</v>
      </c>
      <c r="E97" s="40"/>
      <c r="F97" s="231" t="s">
        <v>151</v>
      </c>
      <c r="G97" s="40"/>
      <c r="H97" s="40"/>
      <c r="I97" s="227"/>
      <c r="J97" s="40"/>
      <c r="K97" s="40"/>
      <c r="L97" s="44"/>
      <c r="M97" s="228"/>
      <c r="N97" s="229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143</v>
      </c>
      <c r="AU97" s="17" t="s">
        <v>80</v>
      </c>
    </row>
    <row r="98" s="2" customFormat="1">
      <c r="A98" s="38"/>
      <c r="B98" s="39"/>
      <c r="C98" s="40"/>
      <c r="D98" s="225" t="s">
        <v>145</v>
      </c>
      <c r="E98" s="40"/>
      <c r="F98" s="232" t="s">
        <v>152</v>
      </c>
      <c r="G98" s="40"/>
      <c r="H98" s="40"/>
      <c r="I98" s="227"/>
      <c r="J98" s="40"/>
      <c r="K98" s="40"/>
      <c r="L98" s="44"/>
      <c r="M98" s="228"/>
      <c r="N98" s="229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145</v>
      </c>
      <c r="AU98" s="17" t="s">
        <v>80</v>
      </c>
    </row>
    <row r="99" s="13" customFormat="1">
      <c r="A99" s="13"/>
      <c r="B99" s="233"/>
      <c r="C99" s="234"/>
      <c r="D99" s="225" t="s">
        <v>153</v>
      </c>
      <c r="E99" s="235" t="s">
        <v>19</v>
      </c>
      <c r="F99" s="236" t="s">
        <v>154</v>
      </c>
      <c r="G99" s="234"/>
      <c r="H99" s="237">
        <v>1510</v>
      </c>
      <c r="I99" s="238"/>
      <c r="J99" s="234"/>
      <c r="K99" s="234"/>
      <c r="L99" s="239"/>
      <c r="M99" s="240"/>
      <c r="N99" s="241"/>
      <c r="O99" s="241"/>
      <c r="P99" s="241"/>
      <c r="Q99" s="241"/>
      <c r="R99" s="241"/>
      <c r="S99" s="241"/>
      <c r="T99" s="24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3" t="s">
        <v>153</v>
      </c>
      <c r="AU99" s="243" t="s">
        <v>80</v>
      </c>
      <c r="AV99" s="13" t="s">
        <v>80</v>
      </c>
      <c r="AW99" s="13" t="s">
        <v>33</v>
      </c>
      <c r="AX99" s="13" t="s">
        <v>78</v>
      </c>
      <c r="AY99" s="243" t="s">
        <v>132</v>
      </c>
    </row>
    <row r="100" s="2" customFormat="1" ht="24.15" customHeight="1">
      <c r="A100" s="38"/>
      <c r="B100" s="39"/>
      <c r="C100" s="212" t="s">
        <v>155</v>
      </c>
      <c r="D100" s="212" t="s">
        <v>134</v>
      </c>
      <c r="E100" s="213" t="s">
        <v>156</v>
      </c>
      <c r="F100" s="214" t="s">
        <v>157</v>
      </c>
      <c r="G100" s="215" t="s">
        <v>137</v>
      </c>
      <c r="H100" s="216">
        <v>830</v>
      </c>
      <c r="I100" s="217"/>
      <c r="J100" s="218">
        <f>ROUND(I100*H100,2)</f>
        <v>0</v>
      </c>
      <c r="K100" s="214" t="s">
        <v>138</v>
      </c>
      <c r="L100" s="44"/>
      <c r="M100" s="219" t="s">
        <v>19</v>
      </c>
      <c r="N100" s="220" t="s">
        <v>42</v>
      </c>
      <c r="O100" s="84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3" t="s">
        <v>139</v>
      </c>
      <c r="AT100" s="223" t="s">
        <v>134</v>
      </c>
      <c r="AU100" s="223" t="s">
        <v>80</v>
      </c>
      <c r="AY100" s="17" t="s">
        <v>132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7" t="s">
        <v>78</v>
      </c>
      <c r="BK100" s="224">
        <f>ROUND(I100*H100,2)</f>
        <v>0</v>
      </c>
      <c r="BL100" s="17" t="s">
        <v>139</v>
      </c>
      <c r="BM100" s="223" t="s">
        <v>158</v>
      </c>
    </row>
    <row r="101" s="2" customFormat="1">
      <c r="A101" s="38"/>
      <c r="B101" s="39"/>
      <c r="C101" s="40"/>
      <c r="D101" s="225" t="s">
        <v>141</v>
      </c>
      <c r="E101" s="40"/>
      <c r="F101" s="226" t="s">
        <v>159</v>
      </c>
      <c r="G101" s="40"/>
      <c r="H101" s="40"/>
      <c r="I101" s="227"/>
      <c r="J101" s="40"/>
      <c r="K101" s="40"/>
      <c r="L101" s="44"/>
      <c r="M101" s="228"/>
      <c r="N101" s="229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141</v>
      </c>
      <c r="AU101" s="17" t="s">
        <v>80</v>
      </c>
    </row>
    <row r="102" s="2" customFormat="1">
      <c r="A102" s="38"/>
      <c r="B102" s="39"/>
      <c r="C102" s="40"/>
      <c r="D102" s="230" t="s">
        <v>143</v>
      </c>
      <c r="E102" s="40"/>
      <c r="F102" s="231" t="s">
        <v>160</v>
      </c>
      <c r="G102" s="40"/>
      <c r="H102" s="40"/>
      <c r="I102" s="227"/>
      <c r="J102" s="40"/>
      <c r="K102" s="40"/>
      <c r="L102" s="44"/>
      <c r="M102" s="228"/>
      <c r="N102" s="229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143</v>
      </c>
      <c r="AU102" s="17" t="s">
        <v>80</v>
      </c>
    </row>
    <row r="103" s="2" customFormat="1">
      <c r="A103" s="38"/>
      <c r="B103" s="39"/>
      <c r="C103" s="40"/>
      <c r="D103" s="225" t="s">
        <v>145</v>
      </c>
      <c r="E103" s="40"/>
      <c r="F103" s="232" t="s">
        <v>161</v>
      </c>
      <c r="G103" s="40"/>
      <c r="H103" s="40"/>
      <c r="I103" s="227"/>
      <c r="J103" s="40"/>
      <c r="K103" s="40"/>
      <c r="L103" s="44"/>
      <c r="M103" s="228"/>
      <c r="N103" s="229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145</v>
      </c>
      <c r="AU103" s="17" t="s">
        <v>80</v>
      </c>
    </row>
    <row r="104" s="13" customFormat="1">
      <c r="A104" s="13"/>
      <c r="B104" s="233"/>
      <c r="C104" s="234"/>
      <c r="D104" s="225" t="s">
        <v>153</v>
      </c>
      <c r="E104" s="235" t="s">
        <v>19</v>
      </c>
      <c r="F104" s="236" t="s">
        <v>162</v>
      </c>
      <c r="G104" s="234"/>
      <c r="H104" s="237">
        <v>830</v>
      </c>
      <c r="I104" s="238"/>
      <c r="J104" s="234"/>
      <c r="K104" s="234"/>
      <c r="L104" s="239"/>
      <c r="M104" s="240"/>
      <c r="N104" s="241"/>
      <c r="O104" s="241"/>
      <c r="P104" s="241"/>
      <c r="Q104" s="241"/>
      <c r="R104" s="241"/>
      <c r="S104" s="241"/>
      <c r="T104" s="24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3" t="s">
        <v>153</v>
      </c>
      <c r="AU104" s="243" t="s">
        <v>80</v>
      </c>
      <c r="AV104" s="13" t="s">
        <v>80</v>
      </c>
      <c r="AW104" s="13" t="s">
        <v>33</v>
      </c>
      <c r="AX104" s="13" t="s">
        <v>78</v>
      </c>
      <c r="AY104" s="243" t="s">
        <v>132</v>
      </c>
    </row>
    <row r="105" s="2" customFormat="1" ht="16.5" customHeight="1">
      <c r="A105" s="38"/>
      <c r="B105" s="39"/>
      <c r="C105" s="244" t="s">
        <v>139</v>
      </c>
      <c r="D105" s="244" t="s">
        <v>163</v>
      </c>
      <c r="E105" s="245" t="s">
        <v>164</v>
      </c>
      <c r="F105" s="246" t="s">
        <v>165</v>
      </c>
      <c r="G105" s="247" t="s">
        <v>166</v>
      </c>
      <c r="H105" s="248">
        <v>16.600000000000001</v>
      </c>
      <c r="I105" s="249"/>
      <c r="J105" s="250">
        <f>ROUND(I105*H105,2)</f>
        <v>0</v>
      </c>
      <c r="K105" s="246" t="s">
        <v>19</v>
      </c>
      <c r="L105" s="251"/>
      <c r="M105" s="252" t="s">
        <v>19</v>
      </c>
      <c r="N105" s="253" t="s">
        <v>42</v>
      </c>
      <c r="O105" s="84"/>
      <c r="P105" s="221">
        <f>O105*H105</f>
        <v>0</v>
      </c>
      <c r="Q105" s="221">
        <v>0.001</v>
      </c>
      <c r="R105" s="221">
        <f>Q105*H105</f>
        <v>0.0166</v>
      </c>
      <c r="S105" s="221">
        <v>0</v>
      </c>
      <c r="T105" s="222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3" t="s">
        <v>167</v>
      </c>
      <c r="AT105" s="223" t="s">
        <v>163</v>
      </c>
      <c r="AU105" s="223" t="s">
        <v>80</v>
      </c>
      <c r="AY105" s="17" t="s">
        <v>132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7" t="s">
        <v>78</v>
      </c>
      <c r="BK105" s="224">
        <f>ROUND(I105*H105,2)</f>
        <v>0</v>
      </c>
      <c r="BL105" s="17" t="s">
        <v>139</v>
      </c>
      <c r="BM105" s="223" t="s">
        <v>168</v>
      </c>
    </row>
    <row r="106" s="2" customFormat="1">
      <c r="A106" s="38"/>
      <c r="B106" s="39"/>
      <c r="C106" s="40"/>
      <c r="D106" s="225" t="s">
        <v>141</v>
      </c>
      <c r="E106" s="40"/>
      <c r="F106" s="226" t="s">
        <v>169</v>
      </c>
      <c r="G106" s="40"/>
      <c r="H106" s="40"/>
      <c r="I106" s="227"/>
      <c r="J106" s="40"/>
      <c r="K106" s="40"/>
      <c r="L106" s="44"/>
      <c r="M106" s="228"/>
      <c r="N106" s="229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141</v>
      </c>
      <c r="AU106" s="17" t="s">
        <v>80</v>
      </c>
    </row>
    <row r="107" s="13" customFormat="1">
      <c r="A107" s="13"/>
      <c r="B107" s="233"/>
      <c r="C107" s="234"/>
      <c r="D107" s="225" t="s">
        <v>153</v>
      </c>
      <c r="E107" s="234"/>
      <c r="F107" s="236" t="s">
        <v>170</v>
      </c>
      <c r="G107" s="234"/>
      <c r="H107" s="237">
        <v>16.600000000000001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3" t="s">
        <v>153</v>
      </c>
      <c r="AU107" s="243" t="s">
        <v>80</v>
      </c>
      <c r="AV107" s="13" t="s">
        <v>80</v>
      </c>
      <c r="AW107" s="13" t="s">
        <v>4</v>
      </c>
      <c r="AX107" s="13" t="s">
        <v>78</v>
      </c>
      <c r="AY107" s="243" t="s">
        <v>132</v>
      </c>
    </row>
    <row r="108" s="2" customFormat="1" ht="24.15" customHeight="1">
      <c r="A108" s="38"/>
      <c r="B108" s="39"/>
      <c r="C108" s="212" t="s">
        <v>171</v>
      </c>
      <c r="D108" s="212" t="s">
        <v>134</v>
      </c>
      <c r="E108" s="213" t="s">
        <v>172</v>
      </c>
      <c r="F108" s="214" t="s">
        <v>173</v>
      </c>
      <c r="G108" s="215" t="s">
        <v>137</v>
      </c>
      <c r="H108" s="216">
        <v>830</v>
      </c>
      <c r="I108" s="217"/>
      <c r="J108" s="218">
        <f>ROUND(I108*H108,2)</f>
        <v>0</v>
      </c>
      <c r="K108" s="214" t="s">
        <v>138</v>
      </c>
      <c r="L108" s="44"/>
      <c r="M108" s="219" t="s">
        <v>19</v>
      </c>
      <c r="N108" s="220" t="s">
        <v>42</v>
      </c>
      <c r="O108" s="84"/>
      <c r="P108" s="221">
        <f>O108*H108</f>
        <v>0</v>
      </c>
      <c r="Q108" s="221">
        <v>0</v>
      </c>
      <c r="R108" s="221">
        <f>Q108*H108</f>
        <v>0</v>
      </c>
      <c r="S108" s="221">
        <v>0</v>
      </c>
      <c r="T108" s="222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3" t="s">
        <v>139</v>
      </c>
      <c r="AT108" s="223" t="s">
        <v>134</v>
      </c>
      <c r="AU108" s="223" t="s">
        <v>80</v>
      </c>
      <c r="AY108" s="17" t="s">
        <v>132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7" t="s">
        <v>78</v>
      </c>
      <c r="BK108" s="224">
        <f>ROUND(I108*H108,2)</f>
        <v>0</v>
      </c>
      <c r="BL108" s="17" t="s">
        <v>139</v>
      </c>
      <c r="BM108" s="223" t="s">
        <v>174</v>
      </c>
    </row>
    <row r="109" s="2" customFormat="1">
      <c r="A109" s="38"/>
      <c r="B109" s="39"/>
      <c r="C109" s="40"/>
      <c r="D109" s="225" t="s">
        <v>141</v>
      </c>
      <c r="E109" s="40"/>
      <c r="F109" s="226" t="s">
        <v>175</v>
      </c>
      <c r="G109" s="40"/>
      <c r="H109" s="40"/>
      <c r="I109" s="227"/>
      <c r="J109" s="40"/>
      <c r="K109" s="40"/>
      <c r="L109" s="44"/>
      <c r="M109" s="228"/>
      <c r="N109" s="229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141</v>
      </c>
      <c r="AU109" s="17" t="s">
        <v>80</v>
      </c>
    </row>
    <row r="110" s="2" customFormat="1">
      <c r="A110" s="38"/>
      <c r="B110" s="39"/>
      <c r="C110" s="40"/>
      <c r="D110" s="230" t="s">
        <v>143</v>
      </c>
      <c r="E110" s="40"/>
      <c r="F110" s="231" t="s">
        <v>176</v>
      </c>
      <c r="G110" s="40"/>
      <c r="H110" s="40"/>
      <c r="I110" s="227"/>
      <c r="J110" s="40"/>
      <c r="K110" s="40"/>
      <c r="L110" s="44"/>
      <c r="M110" s="228"/>
      <c r="N110" s="229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143</v>
      </c>
      <c r="AU110" s="17" t="s">
        <v>80</v>
      </c>
    </row>
    <row r="111" s="2" customFormat="1">
      <c r="A111" s="38"/>
      <c r="B111" s="39"/>
      <c r="C111" s="40"/>
      <c r="D111" s="225" t="s">
        <v>145</v>
      </c>
      <c r="E111" s="40"/>
      <c r="F111" s="232" t="s">
        <v>177</v>
      </c>
      <c r="G111" s="40"/>
      <c r="H111" s="40"/>
      <c r="I111" s="227"/>
      <c r="J111" s="40"/>
      <c r="K111" s="40"/>
      <c r="L111" s="44"/>
      <c r="M111" s="228"/>
      <c r="N111" s="229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145</v>
      </c>
      <c r="AU111" s="17" t="s">
        <v>80</v>
      </c>
    </row>
    <row r="112" s="2" customFormat="1" ht="21.75" customHeight="1">
      <c r="A112" s="38"/>
      <c r="B112" s="39"/>
      <c r="C112" s="212" t="s">
        <v>178</v>
      </c>
      <c r="D112" s="212" t="s">
        <v>134</v>
      </c>
      <c r="E112" s="213" t="s">
        <v>179</v>
      </c>
      <c r="F112" s="214" t="s">
        <v>180</v>
      </c>
      <c r="G112" s="215" t="s">
        <v>137</v>
      </c>
      <c r="H112" s="216">
        <v>830</v>
      </c>
      <c r="I112" s="217"/>
      <c r="J112" s="218">
        <f>ROUND(I112*H112,2)</f>
        <v>0</v>
      </c>
      <c r="K112" s="214" t="s">
        <v>138</v>
      </c>
      <c r="L112" s="44"/>
      <c r="M112" s="219" t="s">
        <v>19</v>
      </c>
      <c r="N112" s="220" t="s">
        <v>42</v>
      </c>
      <c r="O112" s="84"/>
      <c r="P112" s="221">
        <f>O112*H112</f>
        <v>0</v>
      </c>
      <c r="Q112" s="221">
        <v>0</v>
      </c>
      <c r="R112" s="221">
        <f>Q112*H112</f>
        <v>0</v>
      </c>
      <c r="S112" s="221">
        <v>0</v>
      </c>
      <c r="T112" s="222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23" t="s">
        <v>139</v>
      </c>
      <c r="AT112" s="223" t="s">
        <v>134</v>
      </c>
      <c r="AU112" s="223" t="s">
        <v>80</v>
      </c>
      <c r="AY112" s="17" t="s">
        <v>132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7" t="s">
        <v>78</v>
      </c>
      <c r="BK112" s="224">
        <f>ROUND(I112*H112,2)</f>
        <v>0</v>
      </c>
      <c r="BL112" s="17" t="s">
        <v>139</v>
      </c>
      <c r="BM112" s="223" t="s">
        <v>181</v>
      </c>
    </row>
    <row r="113" s="2" customFormat="1">
      <c r="A113" s="38"/>
      <c r="B113" s="39"/>
      <c r="C113" s="40"/>
      <c r="D113" s="225" t="s">
        <v>141</v>
      </c>
      <c r="E113" s="40"/>
      <c r="F113" s="226" t="s">
        <v>182</v>
      </c>
      <c r="G113" s="40"/>
      <c r="H113" s="40"/>
      <c r="I113" s="227"/>
      <c r="J113" s="40"/>
      <c r="K113" s="40"/>
      <c r="L113" s="44"/>
      <c r="M113" s="228"/>
      <c r="N113" s="229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141</v>
      </c>
      <c r="AU113" s="17" t="s">
        <v>80</v>
      </c>
    </row>
    <row r="114" s="2" customFormat="1">
      <c r="A114" s="38"/>
      <c r="B114" s="39"/>
      <c r="C114" s="40"/>
      <c r="D114" s="230" t="s">
        <v>143</v>
      </c>
      <c r="E114" s="40"/>
      <c r="F114" s="231" t="s">
        <v>183</v>
      </c>
      <c r="G114" s="40"/>
      <c r="H114" s="40"/>
      <c r="I114" s="227"/>
      <c r="J114" s="40"/>
      <c r="K114" s="40"/>
      <c r="L114" s="44"/>
      <c r="M114" s="228"/>
      <c r="N114" s="229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143</v>
      </c>
      <c r="AU114" s="17" t="s">
        <v>80</v>
      </c>
    </row>
    <row r="115" s="2" customFormat="1">
      <c r="A115" s="38"/>
      <c r="B115" s="39"/>
      <c r="C115" s="40"/>
      <c r="D115" s="225" t="s">
        <v>145</v>
      </c>
      <c r="E115" s="40"/>
      <c r="F115" s="232" t="s">
        <v>184</v>
      </c>
      <c r="G115" s="40"/>
      <c r="H115" s="40"/>
      <c r="I115" s="227"/>
      <c r="J115" s="40"/>
      <c r="K115" s="40"/>
      <c r="L115" s="44"/>
      <c r="M115" s="228"/>
      <c r="N115" s="229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145</v>
      </c>
      <c r="AU115" s="17" t="s">
        <v>80</v>
      </c>
    </row>
    <row r="116" s="2" customFormat="1" ht="21.75" customHeight="1">
      <c r="A116" s="38"/>
      <c r="B116" s="39"/>
      <c r="C116" s="212" t="s">
        <v>185</v>
      </c>
      <c r="D116" s="212" t="s">
        <v>134</v>
      </c>
      <c r="E116" s="213" t="s">
        <v>186</v>
      </c>
      <c r="F116" s="214" t="s">
        <v>187</v>
      </c>
      <c r="G116" s="215" t="s">
        <v>137</v>
      </c>
      <c r="H116" s="216">
        <v>830</v>
      </c>
      <c r="I116" s="217"/>
      <c r="J116" s="218">
        <f>ROUND(I116*H116,2)</f>
        <v>0</v>
      </c>
      <c r="K116" s="214" t="s">
        <v>138</v>
      </c>
      <c r="L116" s="44"/>
      <c r="M116" s="219" t="s">
        <v>19</v>
      </c>
      <c r="N116" s="220" t="s">
        <v>42</v>
      </c>
      <c r="O116" s="84"/>
      <c r="P116" s="221">
        <f>O116*H116</f>
        <v>0</v>
      </c>
      <c r="Q116" s="221">
        <v>0</v>
      </c>
      <c r="R116" s="221">
        <f>Q116*H116</f>
        <v>0</v>
      </c>
      <c r="S116" s="221">
        <v>0</v>
      </c>
      <c r="T116" s="222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3" t="s">
        <v>139</v>
      </c>
      <c r="AT116" s="223" t="s">
        <v>134</v>
      </c>
      <c r="AU116" s="223" t="s">
        <v>80</v>
      </c>
      <c r="AY116" s="17" t="s">
        <v>132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7" t="s">
        <v>78</v>
      </c>
      <c r="BK116" s="224">
        <f>ROUND(I116*H116,2)</f>
        <v>0</v>
      </c>
      <c r="BL116" s="17" t="s">
        <v>139</v>
      </c>
      <c r="BM116" s="223" t="s">
        <v>188</v>
      </c>
    </row>
    <row r="117" s="2" customFormat="1">
      <c r="A117" s="38"/>
      <c r="B117" s="39"/>
      <c r="C117" s="40"/>
      <c r="D117" s="225" t="s">
        <v>141</v>
      </c>
      <c r="E117" s="40"/>
      <c r="F117" s="226" t="s">
        <v>189</v>
      </c>
      <c r="G117" s="40"/>
      <c r="H117" s="40"/>
      <c r="I117" s="227"/>
      <c r="J117" s="40"/>
      <c r="K117" s="40"/>
      <c r="L117" s="44"/>
      <c r="M117" s="228"/>
      <c r="N117" s="229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141</v>
      </c>
      <c r="AU117" s="17" t="s">
        <v>80</v>
      </c>
    </row>
    <row r="118" s="2" customFormat="1">
      <c r="A118" s="38"/>
      <c r="B118" s="39"/>
      <c r="C118" s="40"/>
      <c r="D118" s="230" t="s">
        <v>143</v>
      </c>
      <c r="E118" s="40"/>
      <c r="F118" s="231" t="s">
        <v>190</v>
      </c>
      <c r="G118" s="40"/>
      <c r="H118" s="40"/>
      <c r="I118" s="227"/>
      <c r="J118" s="40"/>
      <c r="K118" s="40"/>
      <c r="L118" s="44"/>
      <c r="M118" s="228"/>
      <c r="N118" s="229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143</v>
      </c>
      <c r="AU118" s="17" t="s">
        <v>80</v>
      </c>
    </row>
    <row r="119" s="2" customFormat="1">
      <c r="A119" s="38"/>
      <c r="B119" s="39"/>
      <c r="C119" s="40"/>
      <c r="D119" s="225" t="s">
        <v>145</v>
      </c>
      <c r="E119" s="40"/>
      <c r="F119" s="232" t="s">
        <v>184</v>
      </c>
      <c r="G119" s="40"/>
      <c r="H119" s="40"/>
      <c r="I119" s="227"/>
      <c r="J119" s="40"/>
      <c r="K119" s="40"/>
      <c r="L119" s="44"/>
      <c r="M119" s="228"/>
      <c r="N119" s="229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145</v>
      </c>
      <c r="AU119" s="17" t="s">
        <v>80</v>
      </c>
    </row>
    <row r="120" s="12" customFormat="1" ht="22.8" customHeight="1">
      <c r="A120" s="12"/>
      <c r="B120" s="196"/>
      <c r="C120" s="197"/>
      <c r="D120" s="198" t="s">
        <v>70</v>
      </c>
      <c r="E120" s="210" t="s">
        <v>191</v>
      </c>
      <c r="F120" s="210" t="s">
        <v>192</v>
      </c>
      <c r="G120" s="197"/>
      <c r="H120" s="197"/>
      <c r="I120" s="200"/>
      <c r="J120" s="211">
        <f>BK120</f>
        <v>0</v>
      </c>
      <c r="K120" s="197"/>
      <c r="L120" s="202"/>
      <c r="M120" s="203"/>
      <c r="N120" s="204"/>
      <c r="O120" s="204"/>
      <c r="P120" s="205">
        <f>SUM(P121:P125)</f>
        <v>0</v>
      </c>
      <c r="Q120" s="204"/>
      <c r="R120" s="205">
        <f>SUM(R121:R125)</f>
        <v>0</v>
      </c>
      <c r="S120" s="204"/>
      <c r="T120" s="206">
        <f>SUM(T121:T125)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7" t="s">
        <v>78</v>
      </c>
      <c r="AT120" s="208" t="s">
        <v>70</v>
      </c>
      <c r="AU120" s="208" t="s">
        <v>78</v>
      </c>
      <c r="AY120" s="207" t="s">
        <v>132</v>
      </c>
      <c r="BK120" s="209">
        <f>SUM(BK121:BK125)</f>
        <v>0</v>
      </c>
    </row>
    <row r="121" s="2" customFormat="1" ht="24.15" customHeight="1">
      <c r="A121" s="38"/>
      <c r="B121" s="39"/>
      <c r="C121" s="212" t="s">
        <v>167</v>
      </c>
      <c r="D121" s="212" t="s">
        <v>134</v>
      </c>
      <c r="E121" s="213" t="s">
        <v>193</v>
      </c>
      <c r="F121" s="214" t="s">
        <v>194</v>
      </c>
      <c r="G121" s="215" t="s">
        <v>195</v>
      </c>
      <c r="H121" s="216">
        <v>20</v>
      </c>
      <c r="I121" s="217"/>
      <c r="J121" s="218">
        <f>ROUND(I121*H121,2)</f>
        <v>0</v>
      </c>
      <c r="K121" s="214" t="s">
        <v>138</v>
      </c>
      <c r="L121" s="44"/>
      <c r="M121" s="219" t="s">
        <v>19</v>
      </c>
      <c r="N121" s="220" t="s">
        <v>42</v>
      </c>
      <c r="O121" s="84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3" t="s">
        <v>139</v>
      </c>
      <c r="AT121" s="223" t="s">
        <v>134</v>
      </c>
      <c r="AU121" s="223" t="s">
        <v>80</v>
      </c>
      <c r="AY121" s="17" t="s">
        <v>132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7" t="s">
        <v>78</v>
      </c>
      <c r="BK121" s="224">
        <f>ROUND(I121*H121,2)</f>
        <v>0</v>
      </c>
      <c r="BL121" s="17" t="s">
        <v>139</v>
      </c>
      <c r="BM121" s="223" t="s">
        <v>196</v>
      </c>
    </row>
    <row r="122" s="2" customFormat="1">
      <c r="A122" s="38"/>
      <c r="B122" s="39"/>
      <c r="C122" s="40"/>
      <c r="D122" s="225" t="s">
        <v>141</v>
      </c>
      <c r="E122" s="40"/>
      <c r="F122" s="226" t="s">
        <v>197</v>
      </c>
      <c r="G122" s="40"/>
      <c r="H122" s="40"/>
      <c r="I122" s="227"/>
      <c r="J122" s="40"/>
      <c r="K122" s="40"/>
      <c r="L122" s="44"/>
      <c r="M122" s="228"/>
      <c r="N122" s="229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141</v>
      </c>
      <c r="AU122" s="17" t="s">
        <v>80</v>
      </c>
    </row>
    <row r="123" s="2" customFormat="1">
      <c r="A123" s="38"/>
      <c r="B123" s="39"/>
      <c r="C123" s="40"/>
      <c r="D123" s="230" t="s">
        <v>143</v>
      </c>
      <c r="E123" s="40"/>
      <c r="F123" s="231" t="s">
        <v>198</v>
      </c>
      <c r="G123" s="40"/>
      <c r="H123" s="40"/>
      <c r="I123" s="227"/>
      <c r="J123" s="40"/>
      <c r="K123" s="40"/>
      <c r="L123" s="44"/>
      <c r="M123" s="228"/>
      <c r="N123" s="229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143</v>
      </c>
      <c r="AU123" s="17" t="s">
        <v>80</v>
      </c>
    </row>
    <row r="124" s="2" customFormat="1">
      <c r="A124" s="38"/>
      <c r="B124" s="39"/>
      <c r="C124" s="40"/>
      <c r="D124" s="225" t="s">
        <v>145</v>
      </c>
      <c r="E124" s="40"/>
      <c r="F124" s="232" t="s">
        <v>199</v>
      </c>
      <c r="G124" s="40"/>
      <c r="H124" s="40"/>
      <c r="I124" s="227"/>
      <c r="J124" s="40"/>
      <c r="K124" s="40"/>
      <c r="L124" s="44"/>
      <c r="M124" s="228"/>
      <c r="N124" s="229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145</v>
      </c>
      <c r="AU124" s="17" t="s">
        <v>80</v>
      </c>
    </row>
    <row r="125" s="13" customFormat="1">
      <c r="A125" s="13"/>
      <c r="B125" s="233"/>
      <c r="C125" s="234"/>
      <c r="D125" s="225" t="s">
        <v>153</v>
      </c>
      <c r="E125" s="235" t="s">
        <v>19</v>
      </c>
      <c r="F125" s="236" t="s">
        <v>200</v>
      </c>
      <c r="G125" s="234"/>
      <c r="H125" s="237">
        <v>20</v>
      </c>
      <c r="I125" s="238"/>
      <c r="J125" s="234"/>
      <c r="K125" s="234"/>
      <c r="L125" s="239"/>
      <c r="M125" s="254"/>
      <c r="N125" s="255"/>
      <c r="O125" s="255"/>
      <c r="P125" s="255"/>
      <c r="Q125" s="255"/>
      <c r="R125" s="255"/>
      <c r="S125" s="255"/>
      <c r="T125" s="25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153</v>
      </c>
      <c r="AU125" s="243" t="s">
        <v>80</v>
      </c>
      <c r="AV125" s="13" t="s">
        <v>80</v>
      </c>
      <c r="AW125" s="13" t="s">
        <v>33</v>
      </c>
      <c r="AX125" s="13" t="s">
        <v>78</v>
      </c>
      <c r="AY125" s="243" t="s">
        <v>132</v>
      </c>
    </row>
    <row r="126" s="2" customFormat="1" ht="6.96" customHeight="1">
      <c r="A126" s="38"/>
      <c r="B126" s="59"/>
      <c r="C126" s="60"/>
      <c r="D126" s="60"/>
      <c r="E126" s="60"/>
      <c r="F126" s="60"/>
      <c r="G126" s="60"/>
      <c r="H126" s="60"/>
      <c r="I126" s="60"/>
      <c r="J126" s="60"/>
      <c r="K126" s="60"/>
      <c r="L126" s="44"/>
      <c r="M126" s="38"/>
      <c r="O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</sheetData>
  <sheetProtection sheet="1" autoFilter="0" formatColumns="0" formatRows="0" objects="1" scenarios="1" spinCount="100000" saltValue="WW6XLwwQW4A14js7VUhp6soxEeQDIL0uV/qPXyZ9KQcZvReic/B4rwu0qdswtmsGHwHGqceW54bvZo0LPxxodQ==" hashValue="GjLw8aKNuor2ZCYxomBvLL43BPQSDSlqFYiHw2Ubj8E1k5s3wWkcackS5rJcT6dwnTPshq84kYw2/YEE0VcM/Q==" algorithmName="SHA-512" password="CC35"/>
  <autoFilter ref="C87:K12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3" r:id="rId1" display="https://podminky.urs.cz/item/CS_URS_2022_02/111111331"/>
    <hyperlink ref="F97" r:id="rId2" display="https://podminky.urs.cz/item/CS_URS_2022_02/111111332"/>
    <hyperlink ref="F102" r:id="rId3" display="https://podminky.urs.cz/item/CS_URS_2022_02/181411121"/>
    <hyperlink ref="F110" r:id="rId4" display="https://podminky.urs.cz/item/CS_URS_2022_02/183403112"/>
    <hyperlink ref="F114" r:id="rId5" display="https://podminky.urs.cz/item/CS_URS_2022_02/183403151"/>
    <hyperlink ref="F118" r:id="rId6" display="https://podminky.urs.cz/item/CS_URS_2022_02/183403152"/>
    <hyperlink ref="F123" r:id="rId7" display="https://podminky.urs.cz/item/CS_URS_2022_02/997221658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80</v>
      </c>
    </row>
    <row r="4" s="1" customFormat="1" ht="24.96" customHeight="1">
      <c r="B4" s="20"/>
      <c r="D4" s="140" t="s">
        <v>104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Větrolam L9 v lokalitě Na Blivankách, k.ú. Středokluky</v>
      </c>
      <c r="F7" s="142"/>
      <c r="G7" s="142"/>
      <c r="H7" s="142"/>
      <c r="L7" s="20"/>
    </row>
    <row r="8" s="1" customFormat="1" ht="12" customHeight="1">
      <c r="B8" s="20"/>
      <c r="D8" s="142" t="s">
        <v>105</v>
      </c>
      <c r="L8" s="20"/>
    </row>
    <row r="9" s="2" customFormat="1" ht="16.5" customHeight="1">
      <c r="A9" s="38"/>
      <c r="B9" s="44"/>
      <c r="C9" s="38"/>
      <c r="D9" s="38"/>
      <c r="E9" s="143" t="s">
        <v>106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107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201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10. 11. 2022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32</v>
      </c>
      <c r="F26" s="38"/>
      <c r="G26" s="38"/>
      <c r="H26" s="38"/>
      <c r="I26" s="142" t="s">
        <v>28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35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71.25" customHeight="1">
      <c r="A29" s="147"/>
      <c r="B29" s="148"/>
      <c r="C29" s="147"/>
      <c r="D29" s="147"/>
      <c r="E29" s="149" t="s">
        <v>109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37</v>
      </c>
      <c r="E32" s="38"/>
      <c r="F32" s="38"/>
      <c r="G32" s="38"/>
      <c r="H32" s="38"/>
      <c r="I32" s="38"/>
      <c r="J32" s="153">
        <f>ROUND(J89,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39</v>
      </c>
      <c r="G34" s="38"/>
      <c r="H34" s="38"/>
      <c r="I34" s="154" t="s">
        <v>38</v>
      </c>
      <c r="J34" s="154" t="s">
        <v>40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41</v>
      </c>
      <c r="E35" s="142" t="s">
        <v>42</v>
      </c>
      <c r="F35" s="156">
        <f>ROUND((SUM(BE89:BE276)),  2)</f>
        <v>0</v>
      </c>
      <c r="G35" s="38"/>
      <c r="H35" s="38"/>
      <c r="I35" s="157">
        <v>0.20999999999999999</v>
      </c>
      <c r="J35" s="156">
        <f>ROUND(((SUM(BE89:BE276))*I35),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43</v>
      </c>
      <c r="F36" s="156">
        <f>ROUND((SUM(BF89:BF276)),  2)</f>
        <v>0</v>
      </c>
      <c r="G36" s="38"/>
      <c r="H36" s="38"/>
      <c r="I36" s="157">
        <v>0.14999999999999999</v>
      </c>
      <c r="J36" s="156">
        <f>ROUND(((SUM(BF89:BF276))*I36),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44</v>
      </c>
      <c r="F37" s="156">
        <f>ROUND((SUM(BG89:BG276)),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45</v>
      </c>
      <c r="F38" s="156">
        <f>ROUND((SUM(BH89:BH276)),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46</v>
      </c>
      <c r="F39" s="156">
        <f>ROUND((SUM(BI89:BI276)),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47</v>
      </c>
      <c r="E41" s="160"/>
      <c r="F41" s="160"/>
      <c r="G41" s="161" t="s">
        <v>48</v>
      </c>
      <c r="H41" s="162" t="s">
        <v>49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110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Větrolam L9 v lokalitě Na Blivankách, k.ú. Středokluky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105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106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107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L90-1-2 - Výsadba a ochrana dřevin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Středokluky</v>
      </c>
      <c r="G56" s="40"/>
      <c r="H56" s="40"/>
      <c r="I56" s="32" t="s">
        <v>23</v>
      </c>
      <c r="J56" s="72" t="str">
        <f>IF(J14="","",J14)</f>
        <v>10. 11. 2022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ČR SPÚ, KPÚ pro Středočeský kraj a hl.m. Praha</v>
      </c>
      <c r="G58" s="40"/>
      <c r="H58" s="40"/>
      <c r="I58" s="32" t="s">
        <v>31</v>
      </c>
      <c r="J58" s="36" t="str">
        <f>E23</f>
        <v>Ing. Alena Burešová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>Ing. Alena Burešová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111</v>
      </c>
      <c r="D61" s="171"/>
      <c r="E61" s="171"/>
      <c r="F61" s="171"/>
      <c r="G61" s="171"/>
      <c r="H61" s="171"/>
      <c r="I61" s="171"/>
      <c r="J61" s="172" t="s">
        <v>112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69</v>
      </c>
      <c r="D63" s="40"/>
      <c r="E63" s="40"/>
      <c r="F63" s="40"/>
      <c r="G63" s="40"/>
      <c r="H63" s="40"/>
      <c r="I63" s="40"/>
      <c r="J63" s="102">
        <f>J89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113</v>
      </c>
    </row>
    <row r="64" s="9" customFormat="1" ht="24.96" customHeight="1">
      <c r="A64" s="9"/>
      <c r="B64" s="174"/>
      <c r="C64" s="175"/>
      <c r="D64" s="176" t="s">
        <v>114</v>
      </c>
      <c r="E64" s="177"/>
      <c r="F64" s="177"/>
      <c r="G64" s="177"/>
      <c r="H64" s="177"/>
      <c r="I64" s="177"/>
      <c r="J64" s="178">
        <f>J90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115</v>
      </c>
      <c r="E65" s="182"/>
      <c r="F65" s="182"/>
      <c r="G65" s="182"/>
      <c r="H65" s="182"/>
      <c r="I65" s="182"/>
      <c r="J65" s="183">
        <f>J91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202</v>
      </c>
      <c r="E66" s="182"/>
      <c r="F66" s="182"/>
      <c r="G66" s="182"/>
      <c r="H66" s="182"/>
      <c r="I66" s="182"/>
      <c r="J66" s="183">
        <f>J264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203</v>
      </c>
      <c r="E67" s="182"/>
      <c r="F67" s="182"/>
      <c r="G67" s="182"/>
      <c r="H67" s="182"/>
      <c r="I67" s="182"/>
      <c r="J67" s="183">
        <f>J273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117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169" t="str">
        <f>E7</f>
        <v>Větrolam L9 v lokalitě Na Blivankách, k.ú. Středokluky</v>
      </c>
      <c r="F77" s="32"/>
      <c r="G77" s="32"/>
      <c r="H77" s="32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1" customFormat="1" ht="12" customHeight="1">
      <c r="B78" s="21"/>
      <c r="C78" s="32" t="s">
        <v>105</v>
      </c>
      <c r="D78" s="22"/>
      <c r="E78" s="22"/>
      <c r="F78" s="22"/>
      <c r="G78" s="22"/>
      <c r="H78" s="22"/>
      <c r="I78" s="22"/>
      <c r="J78" s="22"/>
      <c r="K78" s="22"/>
      <c r="L78" s="20"/>
    </row>
    <row r="79" s="2" customFormat="1" ht="16.5" customHeight="1">
      <c r="A79" s="38"/>
      <c r="B79" s="39"/>
      <c r="C79" s="40"/>
      <c r="D79" s="40"/>
      <c r="E79" s="169" t="s">
        <v>106</v>
      </c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107</v>
      </c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69" t="str">
        <f>E11</f>
        <v>L90-1-2 - Výsadba a ochrana dřevin</v>
      </c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21</v>
      </c>
      <c r="D83" s="40"/>
      <c r="E83" s="40"/>
      <c r="F83" s="27" t="str">
        <f>F14</f>
        <v>Středokluky</v>
      </c>
      <c r="G83" s="40"/>
      <c r="H83" s="40"/>
      <c r="I83" s="32" t="s">
        <v>23</v>
      </c>
      <c r="J83" s="72" t="str">
        <f>IF(J14="","",J14)</f>
        <v>10. 11. 2022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25</v>
      </c>
      <c r="D85" s="40"/>
      <c r="E85" s="40"/>
      <c r="F85" s="27" t="str">
        <f>E17</f>
        <v>ČR SPÚ, KPÚ pro Středočeský kraj a hl.m. Praha</v>
      </c>
      <c r="G85" s="40"/>
      <c r="H85" s="40"/>
      <c r="I85" s="32" t="s">
        <v>31</v>
      </c>
      <c r="J85" s="36" t="str">
        <f>E23</f>
        <v>Ing. Alena Burešová</v>
      </c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29</v>
      </c>
      <c r="D86" s="40"/>
      <c r="E86" s="40"/>
      <c r="F86" s="27" t="str">
        <f>IF(E20="","",E20)</f>
        <v>Vyplň údaj</v>
      </c>
      <c r="G86" s="40"/>
      <c r="H86" s="40"/>
      <c r="I86" s="32" t="s">
        <v>34</v>
      </c>
      <c r="J86" s="36" t="str">
        <f>E26</f>
        <v>Ing. Alena Burešová</v>
      </c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0.32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11" customFormat="1" ht="29.28" customHeight="1">
      <c r="A88" s="185"/>
      <c r="B88" s="186"/>
      <c r="C88" s="187" t="s">
        <v>118</v>
      </c>
      <c r="D88" s="188" t="s">
        <v>56</v>
      </c>
      <c r="E88" s="188" t="s">
        <v>52</v>
      </c>
      <c r="F88" s="188" t="s">
        <v>53</v>
      </c>
      <c r="G88" s="188" t="s">
        <v>119</v>
      </c>
      <c r="H88" s="188" t="s">
        <v>120</v>
      </c>
      <c r="I88" s="188" t="s">
        <v>121</v>
      </c>
      <c r="J88" s="188" t="s">
        <v>112</v>
      </c>
      <c r="K88" s="189" t="s">
        <v>122</v>
      </c>
      <c r="L88" s="190"/>
      <c r="M88" s="92" t="s">
        <v>19</v>
      </c>
      <c r="N88" s="93" t="s">
        <v>41</v>
      </c>
      <c r="O88" s="93" t="s">
        <v>123</v>
      </c>
      <c r="P88" s="93" t="s">
        <v>124</v>
      </c>
      <c r="Q88" s="93" t="s">
        <v>125</v>
      </c>
      <c r="R88" s="93" t="s">
        <v>126</v>
      </c>
      <c r="S88" s="93" t="s">
        <v>127</v>
      </c>
      <c r="T88" s="94" t="s">
        <v>128</v>
      </c>
      <c r="U88" s="185"/>
      <c r="V88" s="185"/>
      <c r="W88" s="185"/>
      <c r="X88" s="185"/>
      <c r="Y88" s="185"/>
      <c r="Z88" s="185"/>
      <c r="AA88" s="185"/>
      <c r="AB88" s="185"/>
      <c r="AC88" s="185"/>
      <c r="AD88" s="185"/>
      <c r="AE88" s="185"/>
    </row>
    <row r="89" s="2" customFormat="1" ht="22.8" customHeight="1">
      <c r="A89" s="38"/>
      <c r="B89" s="39"/>
      <c r="C89" s="99" t="s">
        <v>129</v>
      </c>
      <c r="D89" s="40"/>
      <c r="E89" s="40"/>
      <c r="F89" s="40"/>
      <c r="G89" s="40"/>
      <c r="H89" s="40"/>
      <c r="I89" s="40"/>
      <c r="J89" s="191">
        <f>BK89</f>
        <v>0</v>
      </c>
      <c r="K89" s="40"/>
      <c r="L89" s="44"/>
      <c r="M89" s="95"/>
      <c r="N89" s="192"/>
      <c r="O89" s="96"/>
      <c r="P89" s="193">
        <f>P90</f>
        <v>0</v>
      </c>
      <c r="Q89" s="96"/>
      <c r="R89" s="193">
        <f>R90</f>
        <v>9.6218815000000006</v>
      </c>
      <c r="S89" s="96"/>
      <c r="T89" s="194">
        <f>T90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70</v>
      </c>
      <c r="AU89" s="17" t="s">
        <v>113</v>
      </c>
      <c r="BK89" s="195">
        <f>BK90</f>
        <v>0</v>
      </c>
    </row>
    <row r="90" s="12" customFormat="1" ht="25.92" customHeight="1">
      <c r="A90" s="12"/>
      <c r="B90" s="196"/>
      <c r="C90" s="197"/>
      <c r="D90" s="198" t="s">
        <v>70</v>
      </c>
      <c r="E90" s="199" t="s">
        <v>130</v>
      </c>
      <c r="F90" s="199" t="s">
        <v>131</v>
      </c>
      <c r="G90" s="197"/>
      <c r="H90" s="197"/>
      <c r="I90" s="200"/>
      <c r="J90" s="201">
        <f>BK90</f>
        <v>0</v>
      </c>
      <c r="K90" s="197"/>
      <c r="L90" s="202"/>
      <c r="M90" s="203"/>
      <c r="N90" s="204"/>
      <c r="O90" s="204"/>
      <c r="P90" s="205">
        <f>P91+P264+P273</f>
        <v>0</v>
      </c>
      <c r="Q90" s="204"/>
      <c r="R90" s="205">
        <f>R91+R264+R273</f>
        <v>9.6218815000000006</v>
      </c>
      <c r="S90" s="204"/>
      <c r="T90" s="206">
        <f>T91+T264+T273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7" t="s">
        <v>78</v>
      </c>
      <c r="AT90" s="208" t="s">
        <v>70</v>
      </c>
      <c r="AU90" s="208" t="s">
        <v>71</v>
      </c>
      <c r="AY90" s="207" t="s">
        <v>132</v>
      </c>
      <c r="BK90" s="209">
        <f>BK91+BK264+BK273</f>
        <v>0</v>
      </c>
    </row>
    <row r="91" s="12" customFormat="1" ht="22.8" customHeight="1">
      <c r="A91" s="12"/>
      <c r="B91" s="196"/>
      <c r="C91" s="197"/>
      <c r="D91" s="198" t="s">
        <v>70</v>
      </c>
      <c r="E91" s="210" t="s">
        <v>78</v>
      </c>
      <c r="F91" s="210" t="s">
        <v>133</v>
      </c>
      <c r="G91" s="197"/>
      <c r="H91" s="197"/>
      <c r="I91" s="200"/>
      <c r="J91" s="211">
        <f>BK91</f>
        <v>0</v>
      </c>
      <c r="K91" s="197"/>
      <c r="L91" s="202"/>
      <c r="M91" s="203"/>
      <c r="N91" s="204"/>
      <c r="O91" s="204"/>
      <c r="P91" s="205">
        <f>SUM(P92:P263)</f>
        <v>0</v>
      </c>
      <c r="Q91" s="204"/>
      <c r="R91" s="205">
        <f>SUM(R92:R263)</f>
        <v>2.4716615000000002</v>
      </c>
      <c r="S91" s="204"/>
      <c r="T91" s="206">
        <f>SUM(T92:T263)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7" t="s">
        <v>78</v>
      </c>
      <c r="AT91" s="208" t="s">
        <v>70</v>
      </c>
      <c r="AU91" s="208" t="s">
        <v>78</v>
      </c>
      <c r="AY91" s="207" t="s">
        <v>132</v>
      </c>
      <c r="BK91" s="209">
        <f>SUM(BK92:BK263)</f>
        <v>0</v>
      </c>
    </row>
    <row r="92" s="2" customFormat="1" ht="24.15" customHeight="1">
      <c r="A92" s="38"/>
      <c r="B92" s="39"/>
      <c r="C92" s="212" t="s">
        <v>78</v>
      </c>
      <c r="D92" s="212" t="s">
        <v>134</v>
      </c>
      <c r="E92" s="213" t="s">
        <v>204</v>
      </c>
      <c r="F92" s="214" t="s">
        <v>205</v>
      </c>
      <c r="G92" s="215" t="s">
        <v>206</v>
      </c>
      <c r="H92" s="216">
        <v>8.8000000000000007</v>
      </c>
      <c r="I92" s="217"/>
      <c r="J92" s="218">
        <f>ROUND(I92*H92,2)</f>
        <v>0</v>
      </c>
      <c r="K92" s="214" t="s">
        <v>138</v>
      </c>
      <c r="L92" s="44"/>
      <c r="M92" s="219" t="s">
        <v>19</v>
      </c>
      <c r="N92" s="220" t="s">
        <v>42</v>
      </c>
      <c r="O92" s="84"/>
      <c r="P92" s="221">
        <f>O92*H92</f>
        <v>0</v>
      </c>
      <c r="Q92" s="221">
        <v>0</v>
      </c>
      <c r="R92" s="221">
        <f>Q92*H92</f>
        <v>0</v>
      </c>
      <c r="S92" s="221">
        <v>0</v>
      </c>
      <c r="T92" s="222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23" t="s">
        <v>139</v>
      </c>
      <c r="AT92" s="223" t="s">
        <v>134</v>
      </c>
      <c r="AU92" s="223" t="s">
        <v>80</v>
      </c>
      <c r="AY92" s="17" t="s">
        <v>132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17" t="s">
        <v>78</v>
      </c>
      <c r="BK92" s="224">
        <f>ROUND(I92*H92,2)</f>
        <v>0</v>
      </c>
      <c r="BL92" s="17" t="s">
        <v>139</v>
      </c>
      <c r="BM92" s="223" t="s">
        <v>207</v>
      </c>
    </row>
    <row r="93" s="2" customFormat="1">
      <c r="A93" s="38"/>
      <c r="B93" s="39"/>
      <c r="C93" s="40"/>
      <c r="D93" s="225" t="s">
        <v>141</v>
      </c>
      <c r="E93" s="40"/>
      <c r="F93" s="226" t="s">
        <v>208</v>
      </c>
      <c r="G93" s="40"/>
      <c r="H93" s="40"/>
      <c r="I93" s="227"/>
      <c r="J93" s="40"/>
      <c r="K93" s="40"/>
      <c r="L93" s="44"/>
      <c r="M93" s="228"/>
      <c r="N93" s="229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141</v>
      </c>
      <c r="AU93" s="17" t="s">
        <v>80</v>
      </c>
    </row>
    <row r="94" s="2" customFormat="1">
      <c r="A94" s="38"/>
      <c r="B94" s="39"/>
      <c r="C94" s="40"/>
      <c r="D94" s="230" t="s">
        <v>143</v>
      </c>
      <c r="E94" s="40"/>
      <c r="F94" s="231" t="s">
        <v>209</v>
      </c>
      <c r="G94" s="40"/>
      <c r="H94" s="40"/>
      <c r="I94" s="227"/>
      <c r="J94" s="40"/>
      <c r="K94" s="40"/>
      <c r="L94" s="44"/>
      <c r="M94" s="228"/>
      <c r="N94" s="229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143</v>
      </c>
      <c r="AU94" s="17" t="s">
        <v>80</v>
      </c>
    </row>
    <row r="95" s="2" customFormat="1">
      <c r="A95" s="38"/>
      <c r="B95" s="39"/>
      <c r="C95" s="40"/>
      <c r="D95" s="225" t="s">
        <v>145</v>
      </c>
      <c r="E95" s="40"/>
      <c r="F95" s="232" t="s">
        <v>210</v>
      </c>
      <c r="G95" s="40"/>
      <c r="H95" s="40"/>
      <c r="I95" s="227"/>
      <c r="J95" s="40"/>
      <c r="K95" s="40"/>
      <c r="L95" s="44"/>
      <c r="M95" s="228"/>
      <c r="N95" s="229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145</v>
      </c>
      <c r="AU95" s="17" t="s">
        <v>80</v>
      </c>
    </row>
    <row r="96" s="13" customFormat="1">
      <c r="A96" s="13"/>
      <c r="B96" s="233"/>
      <c r="C96" s="234"/>
      <c r="D96" s="225" t="s">
        <v>153</v>
      </c>
      <c r="E96" s="235" t="s">
        <v>19</v>
      </c>
      <c r="F96" s="236" t="s">
        <v>211</v>
      </c>
      <c r="G96" s="234"/>
      <c r="H96" s="237">
        <v>8.8000000000000007</v>
      </c>
      <c r="I96" s="238"/>
      <c r="J96" s="234"/>
      <c r="K96" s="234"/>
      <c r="L96" s="239"/>
      <c r="M96" s="240"/>
      <c r="N96" s="241"/>
      <c r="O96" s="241"/>
      <c r="P96" s="241"/>
      <c r="Q96" s="241"/>
      <c r="R96" s="241"/>
      <c r="S96" s="241"/>
      <c r="T96" s="24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3" t="s">
        <v>153</v>
      </c>
      <c r="AU96" s="243" t="s">
        <v>80</v>
      </c>
      <c r="AV96" s="13" t="s">
        <v>80</v>
      </c>
      <c r="AW96" s="13" t="s">
        <v>33</v>
      </c>
      <c r="AX96" s="13" t="s">
        <v>78</v>
      </c>
      <c r="AY96" s="243" t="s">
        <v>132</v>
      </c>
    </row>
    <row r="97" s="2" customFormat="1" ht="33" customHeight="1">
      <c r="A97" s="38"/>
      <c r="B97" s="39"/>
      <c r="C97" s="212" t="s">
        <v>80</v>
      </c>
      <c r="D97" s="212" t="s">
        <v>134</v>
      </c>
      <c r="E97" s="213" t="s">
        <v>212</v>
      </c>
      <c r="F97" s="214" t="s">
        <v>213</v>
      </c>
      <c r="G97" s="215" t="s">
        <v>137</v>
      </c>
      <c r="H97" s="216">
        <v>11.25</v>
      </c>
      <c r="I97" s="217"/>
      <c r="J97" s="218">
        <f>ROUND(I97*H97,2)</f>
        <v>0</v>
      </c>
      <c r="K97" s="214" t="s">
        <v>138</v>
      </c>
      <c r="L97" s="44"/>
      <c r="M97" s="219" t="s">
        <v>19</v>
      </c>
      <c r="N97" s="220" t="s">
        <v>42</v>
      </c>
      <c r="O97" s="84"/>
      <c r="P97" s="221">
        <f>O97*H97</f>
        <v>0</v>
      </c>
      <c r="Q97" s="221">
        <v>3.0000000000000001E-05</v>
      </c>
      <c r="R97" s="221">
        <f>Q97*H97</f>
        <v>0.00033750000000000002</v>
      </c>
      <c r="S97" s="221">
        <v>0</v>
      </c>
      <c r="T97" s="222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23" t="s">
        <v>139</v>
      </c>
      <c r="AT97" s="223" t="s">
        <v>134</v>
      </c>
      <c r="AU97" s="223" t="s">
        <v>80</v>
      </c>
      <c r="AY97" s="17" t="s">
        <v>132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7" t="s">
        <v>78</v>
      </c>
      <c r="BK97" s="224">
        <f>ROUND(I97*H97,2)</f>
        <v>0</v>
      </c>
      <c r="BL97" s="17" t="s">
        <v>139</v>
      </c>
      <c r="BM97" s="223" t="s">
        <v>214</v>
      </c>
    </row>
    <row r="98" s="2" customFormat="1">
      <c r="A98" s="38"/>
      <c r="B98" s="39"/>
      <c r="C98" s="40"/>
      <c r="D98" s="225" t="s">
        <v>141</v>
      </c>
      <c r="E98" s="40"/>
      <c r="F98" s="226" t="s">
        <v>215</v>
      </c>
      <c r="G98" s="40"/>
      <c r="H98" s="40"/>
      <c r="I98" s="227"/>
      <c r="J98" s="40"/>
      <c r="K98" s="40"/>
      <c r="L98" s="44"/>
      <c r="M98" s="228"/>
      <c r="N98" s="229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141</v>
      </c>
      <c r="AU98" s="17" t="s">
        <v>80</v>
      </c>
    </row>
    <row r="99" s="2" customFormat="1">
      <c r="A99" s="38"/>
      <c r="B99" s="39"/>
      <c r="C99" s="40"/>
      <c r="D99" s="230" t="s">
        <v>143</v>
      </c>
      <c r="E99" s="40"/>
      <c r="F99" s="231" t="s">
        <v>216</v>
      </c>
      <c r="G99" s="40"/>
      <c r="H99" s="40"/>
      <c r="I99" s="227"/>
      <c r="J99" s="40"/>
      <c r="K99" s="40"/>
      <c r="L99" s="44"/>
      <c r="M99" s="228"/>
      <c r="N99" s="229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143</v>
      </c>
      <c r="AU99" s="17" t="s">
        <v>80</v>
      </c>
    </row>
    <row r="100" s="2" customFormat="1">
      <c r="A100" s="38"/>
      <c r="B100" s="39"/>
      <c r="C100" s="40"/>
      <c r="D100" s="225" t="s">
        <v>145</v>
      </c>
      <c r="E100" s="40"/>
      <c r="F100" s="232" t="s">
        <v>217</v>
      </c>
      <c r="G100" s="40"/>
      <c r="H100" s="40"/>
      <c r="I100" s="227"/>
      <c r="J100" s="40"/>
      <c r="K100" s="40"/>
      <c r="L100" s="44"/>
      <c r="M100" s="228"/>
      <c r="N100" s="229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145</v>
      </c>
      <c r="AU100" s="17" t="s">
        <v>80</v>
      </c>
    </row>
    <row r="101" s="13" customFormat="1">
      <c r="A101" s="13"/>
      <c r="B101" s="233"/>
      <c r="C101" s="234"/>
      <c r="D101" s="225" t="s">
        <v>153</v>
      </c>
      <c r="E101" s="235" t="s">
        <v>19</v>
      </c>
      <c r="F101" s="236" t="s">
        <v>218</v>
      </c>
      <c r="G101" s="234"/>
      <c r="H101" s="237">
        <v>11.25</v>
      </c>
      <c r="I101" s="238"/>
      <c r="J101" s="234"/>
      <c r="K101" s="234"/>
      <c r="L101" s="239"/>
      <c r="M101" s="240"/>
      <c r="N101" s="241"/>
      <c r="O101" s="241"/>
      <c r="P101" s="241"/>
      <c r="Q101" s="241"/>
      <c r="R101" s="241"/>
      <c r="S101" s="241"/>
      <c r="T101" s="24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3" t="s">
        <v>153</v>
      </c>
      <c r="AU101" s="243" t="s">
        <v>80</v>
      </c>
      <c r="AV101" s="13" t="s">
        <v>80</v>
      </c>
      <c r="AW101" s="13" t="s">
        <v>33</v>
      </c>
      <c r="AX101" s="13" t="s">
        <v>78</v>
      </c>
      <c r="AY101" s="243" t="s">
        <v>132</v>
      </c>
    </row>
    <row r="102" s="2" customFormat="1" ht="21.75" customHeight="1">
      <c r="A102" s="38"/>
      <c r="B102" s="39"/>
      <c r="C102" s="244" t="s">
        <v>155</v>
      </c>
      <c r="D102" s="244" t="s">
        <v>163</v>
      </c>
      <c r="E102" s="245" t="s">
        <v>219</v>
      </c>
      <c r="F102" s="246" t="s">
        <v>220</v>
      </c>
      <c r="G102" s="247" t="s">
        <v>221</v>
      </c>
      <c r="H102" s="248">
        <v>1</v>
      </c>
      <c r="I102" s="249"/>
      <c r="J102" s="250">
        <f>ROUND(I102*H102,2)</f>
        <v>0</v>
      </c>
      <c r="K102" s="246" t="s">
        <v>19</v>
      </c>
      <c r="L102" s="251"/>
      <c r="M102" s="252" t="s">
        <v>19</v>
      </c>
      <c r="N102" s="253" t="s">
        <v>42</v>
      </c>
      <c r="O102" s="84"/>
      <c r="P102" s="221">
        <f>O102*H102</f>
        <v>0</v>
      </c>
      <c r="Q102" s="221">
        <v>0.14999999999999999</v>
      </c>
      <c r="R102" s="221">
        <f>Q102*H102</f>
        <v>0.14999999999999999</v>
      </c>
      <c r="S102" s="221">
        <v>0</v>
      </c>
      <c r="T102" s="222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3" t="s">
        <v>167</v>
      </c>
      <c r="AT102" s="223" t="s">
        <v>163</v>
      </c>
      <c r="AU102" s="223" t="s">
        <v>80</v>
      </c>
      <c r="AY102" s="17" t="s">
        <v>132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7" t="s">
        <v>78</v>
      </c>
      <c r="BK102" s="224">
        <f>ROUND(I102*H102,2)</f>
        <v>0</v>
      </c>
      <c r="BL102" s="17" t="s">
        <v>139</v>
      </c>
      <c r="BM102" s="223" t="s">
        <v>222</v>
      </c>
    </row>
    <row r="103" s="2" customFormat="1">
      <c r="A103" s="38"/>
      <c r="B103" s="39"/>
      <c r="C103" s="40"/>
      <c r="D103" s="225" t="s">
        <v>141</v>
      </c>
      <c r="E103" s="40"/>
      <c r="F103" s="226" t="s">
        <v>220</v>
      </c>
      <c r="G103" s="40"/>
      <c r="H103" s="40"/>
      <c r="I103" s="227"/>
      <c r="J103" s="40"/>
      <c r="K103" s="40"/>
      <c r="L103" s="44"/>
      <c r="M103" s="228"/>
      <c r="N103" s="229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141</v>
      </c>
      <c r="AU103" s="17" t="s">
        <v>80</v>
      </c>
    </row>
    <row r="104" s="2" customFormat="1">
      <c r="A104" s="38"/>
      <c r="B104" s="39"/>
      <c r="C104" s="40"/>
      <c r="D104" s="225" t="s">
        <v>145</v>
      </c>
      <c r="E104" s="40"/>
      <c r="F104" s="232" t="s">
        <v>223</v>
      </c>
      <c r="G104" s="40"/>
      <c r="H104" s="40"/>
      <c r="I104" s="227"/>
      <c r="J104" s="40"/>
      <c r="K104" s="40"/>
      <c r="L104" s="44"/>
      <c r="M104" s="228"/>
      <c r="N104" s="229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145</v>
      </c>
      <c r="AU104" s="17" t="s">
        <v>80</v>
      </c>
    </row>
    <row r="105" s="13" customFormat="1">
      <c r="A105" s="13"/>
      <c r="B105" s="233"/>
      <c r="C105" s="234"/>
      <c r="D105" s="225" t="s">
        <v>153</v>
      </c>
      <c r="E105" s="235" t="s">
        <v>19</v>
      </c>
      <c r="F105" s="236" t="s">
        <v>78</v>
      </c>
      <c r="G105" s="234"/>
      <c r="H105" s="237">
        <v>1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3" t="s">
        <v>153</v>
      </c>
      <c r="AU105" s="243" t="s">
        <v>80</v>
      </c>
      <c r="AV105" s="13" t="s">
        <v>80</v>
      </c>
      <c r="AW105" s="13" t="s">
        <v>33</v>
      </c>
      <c r="AX105" s="13" t="s">
        <v>78</v>
      </c>
      <c r="AY105" s="243" t="s">
        <v>132</v>
      </c>
    </row>
    <row r="106" s="2" customFormat="1" ht="33" customHeight="1">
      <c r="A106" s="38"/>
      <c r="B106" s="39"/>
      <c r="C106" s="212" t="s">
        <v>139</v>
      </c>
      <c r="D106" s="212" t="s">
        <v>134</v>
      </c>
      <c r="E106" s="213" t="s">
        <v>224</v>
      </c>
      <c r="F106" s="214" t="s">
        <v>225</v>
      </c>
      <c r="G106" s="215" t="s">
        <v>226</v>
      </c>
      <c r="H106" s="216">
        <v>23</v>
      </c>
      <c r="I106" s="217"/>
      <c r="J106" s="218">
        <f>ROUND(I106*H106,2)</f>
        <v>0</v>
      </c>
      <c r="K106" s="214" t="s">
        <v>138</v>
      </c>
      <c r="L106" s="44"/>
      <c r="M106" s="219" t="s">
        <v>19</v>
      </c>
      <c r="N106" s="220" t="s">
        <v>42</v>
      </c>
      <c r="O106" s="84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3" t="s">
        <v>139</v>
      </c>
      <c r="AT106" s="223" t="s">
        <v>134</v>
      </c>
      <c r="AU106" s="223" t="s">
        <v>80</v>
      </c>
      <c r="AY106" s="17" t="s">
        <v>132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7" t="s">
        <v>78</v>
      </c>
      <c r="BK106" s="224">
        <f>ROUND(I106*H106,2)</f>
        <v>0</v>
      </c>
      <c r="BL106" s="17" t="s">
        <v>139</v>
      </c>
      <c r="BM106" s="223" t="s">
        <v>227</v>
      </c>
    </row>
    <row r="107" s="2" customFormat="1">
      <c r="A107" s="38"/>
      <c r="B107" s="39"/>
      <c r="C107" s="40"/>
      <c r="D107" s="225" t="s">
        <v>141</v>
      </c>
      <c r="E107" s="40"/>
      <c r="F107" s="226" t="s">
        <v>228</v>
      </c>
      <c r="G107" s="40"/>
      <c r="H107" s="40"/>
      <c r="I107" s="227"/>
      <c r="J107" s="40"/>
      <c r="K107" s="40"/>
      <c r="L107" s="44"/>
      <c r="M107" s="228"/>
      <c r="N107" s="229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141</v>
      </c>
      <c r="AU107" s="17" t="s">
        <v>80</v>
      </c>
    </row>
    <row r="108" s="2" customFormat="1">
      <c r="A108" s="38"/>
      <c r="B108" s="39"/>
      <c r="C108" s="40"/>
      <c r="D108" s="230" t="s">
        <v>143</v>
      </c>
      <c r="E108" s="40"/>
      <c r="F108" s="231" t="s">
        <v>229</v>
      </c>
      <c r="G108" s="40"/>
      <c r="H108" s="40"/>
      <c r="I108" s="227"/>
      <c r="J108" s="40"/>
      <c r="K108" s="40"/>
      <c r="L108" s="44"/>
      <c r="M108" s="228"/>
      <c r="N108" s="229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143</v>
      </c>
      <c r="AU108" s="17" t="s">
        <v>80</v>
      </c>
    </row>
    <row r="109" s="2" customFormat="1">
      <c r="A109" s="38"/>
      <c r="B109" s="39"/>
      <c r="C109" s="40"/>
      <c r="D109" s="225" t="s">
        <v>145</v>
      </c>
      <c r="E109" s="40"/>
      <c r="F109" s="232" t="s">
        <v>230</v>
      </c>
      <c r="G109" s="40"/>
      <c r="H109" s="40"/>
      <c r="I109" s="227"/>
      <c r="J109" s="40"/>
      <c r="K109" s="40"/>
      <c r="L109" s="44"/>
      <c r="M109" s="228"/>
      <c r="N109" s="229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145</v>
      </c>
      <c r="AU109" s="17" t="s">
        <v>80</v>
      </c>
    </row>
    <row r="110" s="13" customFormat="1">
      <c r="A110" s="13"/>
      <c r="B110" s="233"/>
      <c r="C110" s="234"/>
      <c r="D110" s="225" t="s">
        <v>153</v>
      </c>
      <c r="E110" s="235" t="s">
        <v>19</v>
      </c>
      <c r="F110" s="236" t="s">
        <v>231</v>
      </c>
      <c r="G110" s="234"/>
      <c r="H110" s="237">
        <v>23</v>
      </c>
      <c r="I110" s="238"/>
      <c r="J110" s="234"/>
      <c r="K110" s="234"/>
      <c r="L110" s="239"/>
      <c r="M110" s="240"/>
      <c r="N110" s="241"/>
      <c r="O110" s="241"/>
      <c r="P110" s="241"/>
      <c r="Q110" s="241"/>
      <c r="R110" s="241"/>
      <c r="S110" s="241"/>
      <c r="T110" s="24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3" t="s">
        <v>153</v>
      </c>
      <c r="AU110" s="243" t="s">
        <v>80</v>
      </c>
      <c r="AV110" s="13" t="s">
        <v>80</v>
      </c>
      <c r="AW110" s="13" t="s">
        <v>33</v>
      </c>
      <c r="AX110" s="13" t="s">
        <v>78</v>
      </c>
      <c r="AY110" s="243" t="s">
        <v>132</v>
      </c>
    </row>
    <row r="111" s="2" customFormat="1" ht="33" customHeight="1">
      <c r="A111" s="38"/>
      <c r="B111" s="39"/>
      <c r="C111" s="212" t="s">
        <v>171</v>
      </c>
      <c r="D111" s="212" t="s">
        <v>134</v>
      </c>
      <c r="E111" s="213" t="s">
        <v>232</v>
      </c>
      <c r="F111" s="214" t="s">
        <v>233</v>
      </c>
      <c r="G111" s="215" t="s">
        <v>226</v>
      </c>
      <c r="H111" s="216">
        <v>15</v>
      </c>
      <c r="I111" s="217"/>
      <c r="J111" s="218">
        <f>ROUND(I111*H111,2)</f>
        <v>0</v>
      </c>
      <c r="K111" s="214" t="s">
        <v>138</v>
      </c>
      <c r="L111" s="44"/>
      <c r="M111" s="219" t="s">
        <v>19</v>
      </c>
      <c r="N111" s="220" t="s">
        <v>42</v>
      </c>
      <c r="O111" s="84"/>
      <c r="P111" s="221">
        <f>O111*H111</f>
        <v>0</v>
      </c>
      <c r="Q111" s="221">
        <v>0</v>
      </c>
      <c r="R111" s="221">
        <f>Q111*H111</f>
        <v>0</v>
      </c>
      <c r="S111" s="221">
        <v>0</v>
      </c>
      <c r="T111" s="222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3" t="s">
        <v>139</v>
      </c>
      <c r="AT111" s="223" t="s">
        <v>134</v>
      </c>
      <c r="AU111" s="223" t="s">
        <v>80</v>
      </c>
      <c r="AY111" s="17" t="s">
        <v>132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7" t="s">
        <v>78</v>
      </c>
      <c r="BK111" s="224">
        <f>ROUND(I111*H111,2)</f>
        <v>0</v>
      </c>
      <c r="BL111" s="17" t="s">
        <v>139</v>
      </c>
      <c r="BM111" s="223" t="s">
        <v>234</v>
      </c>
    </row>
    <row r="112" s="2" customFormat="1">
      <c r="A112" s="38"/>
      <c r="B112" s="39"/>
      <c r="C112" s="40"/>
      <c r="D112" s="225" t="s">
        <v>141</v>
      </c>
      <c r="E112" s="40"/>
      <c r="F112" s="226" t="s">
        <v>235</v>
      </c>
      <c r="G112" s="40"/>
      <c r="H112" s="40"/>
      <c r="I112" s="227"/>
      <c r="J112" s="40"/>
      <c r="K112" s="40"/>
      <c r="L112" s="44"/>
      <c r="M112" s="228"/>
      <c r="N112" s="229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141</v>
      </c>
      <c r="AU112" s="17" t="s">
        <v>80</v>
      </c>
    </row>
    <row r="113" s="2" customFormat="1">
      <c r="A113" s="38"/>
      <c r="B113" s="39"/>
      <c r="C113" s="40"/>
      <c r="D113" s="230" t="s">
        <v>143</v>
      </c>
      <c r="E113" s="40"/>
      <c r="F113" s="231" t="s">
        <v>236</v>
      </c>
      <c r="G113" s="40"/>
      <c r="H113" s="40"/>
      <c r="I113" s="227"/>
      <c r="J113" s="40"/>
      <c r="K113" s="40"/>
      <c r="L113" s="44"/>
      <c r="M113" s="228"/>
      <c r="N113" s="229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143</v>
      </c>
      <c r="AU113" s="17" t="s">
        <v>80</v>
      </c>
    </row>
    <row r="114" s="2" customFormat="1">
      <c r="A114" s="38"/>
      <c r="B114" s="39"/>
      <c r="C114" s="40"/>
      <c r="D114" s="225" t="s">
        <v>145</v>
      </c>
      <c r="E114" s="40"/>
      <c r="F114" s="232" t="s">
        <v>237</v>
      </c>
      <c r="G114" s="40"/>
      <c r="H114" s="40"/>
      <c r="I114" s="227"/>
      <c r="J114" s="40"/>
      <c r="K114" s="40"/>
      <c r="L114" s="44"/>
      <c r="M114" s="228"/>
      <c r="N114" s="229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145</v>
      </c>
      <c r="AU114" s="17" t="s">
        <v>80</v>
      </c>
    </row>
    <row r="115" s="13" customFormat="1">
      <c r="A115" s="13"/>
      <c r="B115" s="233"/>
      <c r="C115" s="234"/>
      <c r="D115" s="225" t="s">
        <v>153</v>
      </c>
      <c r="E115" s="235" t="s">
        <v>19</v>
      </c>
      <c r="F115" s="236" t="s">
        <v>8</v>
      </c>
      <c r="G115" s="234"/>
      <c r="H115" s="237">
        <v>15</v>
      </c>
      <c r="I115" s="238"/>
      <c r="J115" s="234"/>
      <c r="K115" s="234"/>
      <c r="L115" s="239"/>
      <c r="M115" s="240"/>
      <c r="N115" s="241"/>
      <c r="O115" s="241"/>
      <c r="P115" s="241"/>
      <c r="Q115" s="241"/>
      <c r="R115" s="241"/>
      <c r="S115" s="241"/>
      <c r="T115" s="24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3" t="s">
        <v>153</v>
      </c>
      <c r="AU115" s="243" t="s">
        <v>80</v>
      </c>
      <c r="AV115" s="13" t="s">
        <v>80</v>
      </c>
      <c r="AW115" s="13" t="s">
        <v>33</v>
      </c>
      <c r="AX115" s="13" t="s">
        <v>78</v>
      </c>
      <c r="AY115" s="243" t="s">
        <v>132</v>
      </c>
    </row>
    <row r="116" s="2" customFormat="1" ht="24.15" customHeight="1">
      <c r="A116" s="38"/>
      <c r="B116" s="39"/>
      <c r="C116" s="212" t="s">
        <v>178</v>
      </c>
      <c r="D116" s="212" t="s">
        <v>134</v>
      </c>
      <c r="E116" s="213" t="s">
        <v>238</v>
      </c>
      <c r="F116" s="214" t="s">
        <v>239</v>
      </c>
      <c r="G116" s="215" t="s">
        <v>226</v>
      </c>
      <c r="H116" s="216">
        <v>1</v>
      </c>
      <c r="I116" s="217"/>
      <c r="J116" s="218">
        <f>ROUND(I116*H116,2)</f>
        <v>0</v>
      </c>
      <c r="K116" s="214" t="s">
        <v>138</v>
      </c>
      <c r="L116" s="44"/>
      <c r="M116" s="219" t="s">
        <v>19</v>
      </c>
      <c r="N116" s="220" t="s">
        <v>42</v>
      </c>
      <c r="O116" s="84"/>
      <c r="P116" s="221">
        <f>O116*H116</f>
        <v>0</v>
      </c>
      <c r="Q116" s="221">
        <v>0</v>
      </c>
      <c r="R116" s="221">
        <f>Q116*H116</f>
        <v>0</v>
      </c>
      <c r="S116" s="221">
        <v>0</v>
      </c>
      <c r="T116" s="222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3" t="s">
        <v>139</v>
      </c>
      <c r="AT116" s="223" t="s">
        <v>134</v>
      </c>
      <c r="AU116" s="223" t="s">
        <v>80</v>
      </c>
      <c r="AY116" s="17" t="s">
        <v>132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7" t="s">
        <v>78</v>
      </c>
      <c r="BK116" s="224">
        <f>ROUND(I116*H116,2)</f>
        <v>0</v>
      </c>
      <c r="BL116" s="17" t="s">
        <v>139</v>
      </c>
      <c r="BM116" s="223" t="s">
        <v>240</v>
      </c>
    </row>
    <row r="117" s="2" customFormat="1">
      <c r="A117" s="38"/>
      <c r="B117" s="39"/>
      <c r="C117" s="40"/>
      <c r="D117" s="225" t="s">
        <v>141</v>
      </c>
      <c r="E117" s="40"/>
      <c r="F117" s="226" t="s">
        <v>241</v>
      </c>
      <c r="G117" s="40"/>
      <c r="H117" s="40"/>
      <c r="I117" s="227"/>
      <c r="J117" s="40"/>
      <c r="K117" s="40"/>
      <c r="L117" s="44"/>
      <c r="M117" s="228"/>
      <c r="N117" s="229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141</v>
      </c>
      <c r="AU117" s="17" t="s">
        <v>80</v>
      </c>
    </row>
    <row r="118" s="2" customFormat="1">
      <c r="A118" s="38"/>
      <c r="B118" s="39"/>
      <c r="C118" s="40"/>
      <c r="D118" s="230" t="s">
        <v>143</v>
      </c>
      <c r="E118" s="40"/>
      <c r="F118" s="231" t="s">
        <v>242</v>
      </c>
      <c r="G118" s="40"/>
      <c r="H118" s="40"/>
      <c r="I118" s="227"/>
      <c r="J118" s="40"/>
      <c r="K118" s="40"/>
      <c r="L118" s="44"/>
      <c r="M118" s="228"/>
      <c r="N118" s="229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143</v>
      </c>
      <c r="AU118" s="17" t="s">
        <v>80</v>
      </c>
    </row>
    <row r="119" s="2" customFormat="1">
      <c r="A119" s="38"/>
      <c r="B119" s="39"/>
      <c r="C119" s="40"/>
      <c r="D119" s="225" t="s">
        <v>145</v>
      </c>
      <c r="E119" s="40"/>
      <c r="F119" s="232" t="s">
        <v>243</v>
      </c>
      <c r="G119" s="40"/>
      <c r="H119" s="40"/>
      <c r="I119" s="227"/>
      <c r="J119" s="40"/>
      <c r="K119" s="40"/>
      <c r="L119" s="44"/>
      <c r="M119" s="228"/>
      <c r="N119" s="229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145</v>
      </c>
      <c r="AU119" s="17" t="s">
        <v>80</v>
      </c>
    </row>
    <row r="120" s="13" customFormat="1">
      <c r="A120" s="13"/>
      <c r="B120" s="233"/>
      <c r="C120" s="234"/>
      <c r="D120" s="225" t="s">
        <v>153</v>
      </c>
      <c r="E120" s="235" t="s">
        <v>19</v>
      </c>
      <c r="F120" s="236" t="s">
        <v>78</v>
      </c>
      <c r="G120" s="234"/>
      <c r="H120" s="237">
        <v>1</v>
      </c>
      <c r="I120" s="238"/>
      <c r="J120" s="234"/>
      <c r="K120" s="234"/>
      <c r="L120" s="239"/>
      <c r="M120" s="240"/>
      <c r="N120" s="241"/>
      <c r="O120" s="241"/>
      <c r="P120" s="241"/>
      <c r="Q120" s="241"/>
      <c r="R120" s="241"/>
      <c r="S120" s="241"/>
      <c r="T120" s="24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3" t="s">
        <v>153</v>
      </c>
      <c r="AU120" s="243" t="s">
        <v>80</v>
      </c>
      <c r="AV120" s="13" t="s">
        <v>80</v>
      </c>
      <c r="AW120" s="13" t="s">
        <v>33</v>
      </c>
      <c r="AX120" s="13" t="s">
        <v>78</v>
      </c>
      <c r="AY120" s="243" t="s">
        <v>132</v>
      </c>
    </row>
    <row r="121" s="2" customFormat="1" ht="33" customHeight="1">
      <c r="A121" s="38"/>
      <c r="B121" s="39"/>
      <c r="C121" s="212" t="s">
        <v>185</v>
      </c>
      <c r="D121" s="212" t="s">
        <v>134</v>
      </c>
      <c r="E121" s="213" t="s">
        <v>244</v>
      </c>
      <c r="F121" s="214" t="s">
        <v>245</v>
      </c>
      <c r="G121" s="215" t="s">
        <v>226</v>
      </c>
      <c r="H121" s="216">
        <v>5</v>
      </c>
      <c r="I121" s="217"/>
      <c r="J121" s="218">
        <f>ROUND(I121*H121,2)</f>
        <v>0</v>
      </c>
      <c r="K121" s="214" t="s">
        <v>138</v>
      </c>
      <c r="L121" s="44"/>
      <c r="M121" s="219" t="s">
        <v>19</v>
      </c>
      <c r="N121" s="220" t="s">
        <v>42</v>
      </c>
      <c r="O121" s="84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3" t="s">
        <v>139</v>
      </c>
      <c r="AT121" s="223" t="s">
        <v>134</v>
      </c>
      <c r="AU121" s="223" t="s">
        <v>80</v>
      </c>
      <c r="AY121" s="17" t="s">
        <v>132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7" t="s">
        <v>78</v>
      </c>
      <c r="BK121" s="224">
        <f>ROUND(I121*H121,2)</f>
        <v>0</v>
      </c>
      <c r="BL121" s="17" t="s">
        <v>139</v>
      </c>
      <c r="BM121" s="223" t="s">
        <v>246</v>
      </c>
    </row>
    <row r="122" s="2" customFormat="1">
      <c r="A122" s="38"/>
      <c r="B122" s="39"/>
      <c r="C122" s="40"/>
      <c r="D122" s="225" t="s">
        <v>141</v>
      </c>
      <c r="E122" s="40"/>
      <c r="F122" s="226" t="s">
        <v>247</v>
      </c>
      <c r="G122" s="40"/>
      <c r="H122" s="40"/>
      <c r="I122" s="227"/>
      <c r="J122" s="40"/>
      <c r="K122" s="40"/>
      <c r="L122" s="44"/>
      <c r="M122" s="228"/>
      <c r="N122" s="229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141</v>
      </c>
      <c r="AU122" s="17" t="s">
        <v>80</v>
      </c>
    </row>
    <row r="123" s="2" customFormat="1">
      <c r="A123" s="38"/>
      <c r="B123" s="39"/>
      <c r="C123" s="40"/>
      <c r="D123" s="230" t="s">
        <v>143</v>
      </c>
      <c r="E123" s="40"/>
      <c r="F123" s="231" t="s">
        <v>248</v>
      </c>
      <c r="G123" s="40"/>
      <c r="H123" s="40"/>
      <c r="I123" s="227"/>
      <c r="J123" s="40"/>
      <c r="K123" s="40"/>
      <c r="L123" s="44"/>
      <c r="M123" s="228"/>
      <c r="N123" s="229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143</v>
      </c>
      <c r="AU123" s="17" t="s">
        <v>80</v>
      </c>
    </row>
    <row r="124" s="2" customFormat="1">
      <c r="A124" s="38"/>
      <c r="B124" s="39"/>
      <c r="C124" s="40"/>
      <c r="D124" s="225" t="s">
        <v>145</v>
      </c>
      <c r="E124" s="40"/>
      <c r="F124" s="232" t="s">
        <v>249</v>
      </c>
      <c r="G124" s="40"/>
      <c r="H124" s="40"/>
      <c r="I124" s="227"/>
      <c r="J124" s="40"/>
      <c r="K124" s="40"/>
      <c r="L124" s="44"/>
      <c r="M124" s="228"/>
      <c r="N124" s="229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145</v>
      </c>
      <c r="AU124" s="17" t="s">
        <v>80</v>
      </c>
    </row>
    <row r="125" s="13" customFormat="1">
      <c r="A125" s="13"/>
      <c r="B125" s="233"/>
      <c r="C125" s="234"/>
      <c r="D125" s="225" t="s">
        <v>153</v>
      </c>
      <c r="E125" s="235" t="s">
        <v>19</v>
      </c>
      <c r="F125" s="236" t="s">
        <v>171</v>
      </c>
      <c r="G125" s="234"/>
      <c r="H125" s="237">
        <v>5</v>
      </c>
      <c r="I125" s="238"/>
      <c r="J125" s="234"/>
      <c r="K125" s="234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153</v>
      </c>
      <c r="AU125" s="243" t="s">
        <v>80</v>
      </c>
      <c r="AV125" s="13" t="s">
        <v>80</v>
      </c>
      <c r="AW125" s="13" t="s">
        <v>33</v>
      </c>
      <c r="AX125" s="13" t="s">
        <v>78</v>
      </c>
      <c r="AY125" s="243" t="s">
        <v>132</v>
      </c>
    </row>
    <row r="126" s="2" customFormat="1" ht="24.15" customHeight="1">
      <c r="A126" s="38"/>
      <c r="B126" s="39"/>
      <c r="C126" s="212" t="s">
        <v>167</v>
      </c>
      <c r="D126" s="212" t="s">
        <v>134</v>
      </c>
      <c r="E126" s="213" t="s">
        <v>250</v>
      </c>
      <c r="F126" s="214" t="s">
        <v>251</v>
      </c>
      <c r="G126" s="215" t="s">
        <v>226</v>
      </c>
      <c r="H126" s="216">
        <v>22</v>
      </c>
      <c r="I126" s="217"/>
      <c r="J126" s="218">
        <f>ROUND(I126*H126,2)</f>
        <v>0</v>
      </c>
      <c r="K126" s="214" t="s">
        <v>138</v>
      </c>
      <c r="L126" s="44"/>
      <c r="M126" s="219" t="s">
        <v>19</v>
      </c>
      <c r="N126" s="220" t="s">
        <v>42</v>
      </c>
      <c r="O126" s="84"/>
      <c r="P126" s="221">
        <f>O126*H126</f>
        <v>0</v>
      </c>
      <c r="Q126" s="221">
        <v>0</v>
      </c>
      <c r="R126" s="221">
        <f>Q126*H126</f>
        <v>0</v>
      </c>
      <c r="S126" s="221">
        <v>0</v>
      </c>
      <c r="T126" s="22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3" t="s">
        <v>139</v>
      </c>
      <c r="AT126" s="223" t="s">
        <v>134</v>
      </c>
      <c r="AU126" s="223" t="s">
        <v>80</v>
      </c>
      <c r="AY126" s="17" t="s">
        <v>132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7" t="s">
        <v>78</v>
      </c>
      <c r="BK126" s="224">
        <f>ROUND(I126*H126,2)</f>
        <v>0</v>
      </c>
      <c r="BL126" s="17" t="s">
        <v>139</v>
      </c>
      <c r="BM126" s="223" t="s">
        <v>252</v>
      </c>
    </row>
    <row r="127" s="2" customFormat="1">
      <c r="A127" s="38"/>
      <c r="B127" s="39"/>
      <c r="C127" s="40"/>
      <c r="D127" s="225" t="s">
        <v>141</v>
      </c>
      <c r="E127" s="40"/>
      <c r="F127" s="226" t="s">
        <v>253</v>
      </c>
      <c r="G127" s="40"/>
      <c r="H127" s="40"/>
      <c r="I127" s="227"/>
      <c r="J127" s="40"/>
      <c r="K127" s="40"/>
      <c r="L127" s="44"/>
      <c r="M127" s="228"/>
      <c r="N127" s="229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141</v>
      </c>
      <c r="AU127" s="17" t="s">
        <v>80</v>
      </c>
    </row>
    <row r="128" s="2" customFormat="1">
      <c r="A128" s="38"/>
      <c r="B128" s="39"/>
      <c r="C128" s="40"/>
      <c r="D128" s="230" t="s">
        <v>143</v>
      </c>
      <c r="E128" s="40"/>
      <c r="F128" s="231" t="s">
        <v>254</v>
      </c>
      <c r="G128" s="40"/>
      <c r="H128" s="40"/>
      <c r="I128" s="227"/>
      <c r="J128" s="40"/>
      <c r="K128" s="40"/>
      <c r="L128" s="44"/>
      <c r="M128" s="228"/>
      <c r="N128" s="229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143</v>
      </c>
      <c r="AU128" s="17" t="s">
        <v>80</v>
      </c>
    </row>
    <row r="129" s="2" customFormat="1">
      <c r="A129" s="38"/>
      <c r="B129" s="39"/>
      <c r="C129" s="40"/>
      <c r="D129" s="225" t="s">
        <v>145</v>
      </c>
      <c r="E129" s="40"/>
      <c r="F129" s="232" t="s">
        <v>255</v>
      </c>
      <c r="G129" s="40"/>
      <c r="H129" s="40"/>
      <c r="I129" s="227"/>
      <c r="J129" s="40"/>
      <c r="K129" s="40"/>
      <c r="L129" s="44"/>
      <c r="M129" s="228"/>
      <c r="N129" s="229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145</v>
      </c>
      <c r="AU129" s="17" t="s">
        <v>80</v>
      </c>
    </row>
    <row r="130" s="13" customFormat="1">
      <c r="A130" s="13"/>
      <c r="B130" s="233"/>
      <c r="C130" s="234"/>
      <c r="D130" s="225" t="s">
        <v>153</v>
      </c>
      <c r="E130" s="235" t="s">
        <v>19</v>
      </c>
      <c r="F130" s="236" t="s">
        <v>256</v>
      </c>
      <c r="G130" s="234"/>
      <c r="H130" s="237">
        <v>22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153</v>
      </c>
      <c r="AU130" s="243" t="s">
        <v>80</v>
      </c>
      <c r="AV130" s="13" t="s">
        <v>80</v>
      </c>
      <c r="AW130" s="13" t="s">
        <v>33</v>
      </c>
      <c r="AX130" s="13" t="s">
        <v>78</v>
      </c>
      <c r="AY130" s="243" t="s">
        <v>132</v>
      </c>
    </row>
    <row r="131" s="2" customFormat="1" ht="24.15" customHeight="1">
      <c r="A131" s="38"/>
      <c r="B131" s="39"/>
      <c r="C131" s="212" t="s">
        <v>257</v>
      </c>
      <c r="D131" s="212" t="s">
        <v>134</v>
      </c>
      <c r="E131" s="213" t="s">
        <v>258</v>
      </c>
      <c r="F131" s="214" t="s">
        <v>259</v>
      </c>
      <c r="G131" s="215" t="s">
        <v>226</v>
      </c>
      <c r="H131" s="216">
        <v>10</v>
      </c>
      <c r="I131" s="217"/>
      <c r="J131" s="218">
        <f>ROUND(I131*H131,2)</f>
        <v>0</v>
      </c>
      <c r="K131" s="214" t="s">
        <v>138</v>
      </c>
      <c r="L131" s="44"/>
      <c r="M131" s="219" t="s">
        <v>19</v>
      </c>
      <c r="N131" s="220" t="s">
        <v>42</v>
      </c>
      <c r="O131" s="84"/>
      <c r="P131" s="221">
        <f>O131*H131</f>
        <v>0</v>
      </c>
      <c r="Q131" s="221">
        <v>0</v>
      </c>
      <c r="R131" s="221">
        <f>Q131*H131</f>
        <v>0</v>
      </c>
      <c r="S131" s="221">
        <v>0</v>
      </c>
      <c r="T131" s="22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3" t="s">
        <v>139</v>
      </c>
      <c r="AT131" s="223" t="s">
        <v>134</v>
      </c>
      <c r="AU131" s="223" t="s">
        <v>80</v>
      </c>
      <c r="AY131" s="17" t="s">
        <v>132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7" t="s">
        <v>78</v>
      </c>
      <c r="BK131" s="224">
        <f>ROUND(I131*H131,2)</f>
        <v>0</v>
      </c>
      <c r="BL131" s="17" t="s">
        <v>139</v>
      </c>
      <c r="BM131" s="223" t="s">
        <v>260</v>
      </c>
    </row>
    <row r="132" s="2" customFormat="1">
      <c r="A132" s="38"/>
      <c r="B132" s="39"/>
      <c r="C132" s="40"/>
      <c r="D132" s="225" t="s">
        <v>141</v>
      </c>
      <c r="E132" s="40"/>
      <c r="F132" s="226" t="s">
        <v>261</v>
      </c>
      <c r="G132" s="40"/>
      <c r="H132" s="40"/>
      <c r="I132" s="227"/>
      <c r="J132" s="40"/>
      <c r="K132" s="40"/>
      <c r="L132" s="44"/>
      <c r="M132" s="228"/>
      <c r="N132" s="229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141</v>
      </c>
      <c r="AU132" s="17" t="s">
        <v>80</v>
      </c>
    </row>
    <row r="133" s="2" customFormat="1">
      <c r="A133" s="38"/>
      <c r="B133" s="39"/>
      <c r="C133" s="40"/>
      <c r="D133" s="230" t="s">
        <v>143</v>
      </c>
      <c r="E133" s="40"/>
      <c r="F133" s="231" t="s">
        <v>262</v>
      </c>
      <c r="G133" s="40"/>
      <c r="H133" s="40"/>
      <c r="I133" s="227"/>
      <c r="J133" s="40"/>
      <c r="K133" s="40"/>
      <c r="L133" s="44"/>
      <c r="M133" s="228"/>
      <c r="N133" s="229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143</v>
      </c>
      <c r="AU133" s="17" t="s">
        <v>80</v>
      </c>
    </row>
    <row r="134" s="2" customFormat="1">
      <c r="A134" s="38"/>
      <c r="B134" s="39"/>
      <c r="C134" s="40"/>
      <c r="D134" s="225" t="s">
        <v>145</v>
      </c>
      <c r="E134" s="40"/>
      <c r="F134" s="232" t="s">
        <v>249</v>
      </c>
      <c r="G134" s="40"/>
      <c r="H134" s="40"/>
      <c r="I134" s="227"/>
      <c r="J134" s="40"/>
      <c r="K134" s="40"/>
      <c r="L134" s="44"/>
      <c r="M134" s="228"/>
      <c r="N134" s="229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145</v>
      </c>
      <c r="AU134" s="17" t="s">
        <v>80</v>
      </c>
    </row>
    <row r="135" s="13" customFormat="1">
      <c r="A135" s="13"/>
      <c r="B135" s="233"/>
      <c r="C135" s="234"/>
      <c r="D135" s="225" t="s">
        <v>153</v>
      </c>
      <c r="E135" s="235" t="s">
        <v>19</v>
      </c>
      <c r="F135" s="236" t="s">
        <v>263</v>
      </c>
      <c r="G135" s="234"/>
      <c r="H135" s="237">
        <v>10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153</v>
      </c>
      <c r="AU135" s="243" t="s">
        <v>80</v>
      </c>
      <c r="AV135" s="13" t="s">
        <v>80</v>
      </c>
      <c r="AW135" s="13" t="s">
        <v>33</v>
      </c>
      <c r="AX135" s="13" t="s">
        <v>78</v>
      </c>
      <c r="AY135" s="243" t="s">
        <v>132</v>
      </c>
    </row>
    <row r="136" s="2" customFormat="1" ht="24.15" customHeight="1">
      <c r="A136" s="38"/>
      <c r="B136" s="39"/>
      <c r="C136" s="244" t="s">
        <v>263</v>
      </c>
      <c r="D136" s="244" t="s">
        <v>163</v>
      </c>
      <c r="E136" s="245" t="s">
        <v>264</v>
      </c>
      <c r="F136" s="246" t="s">
        <v>265</v>
      </c>
      <c r="G136" s="247" t="s">
        <v>226</v>
      </c>
      <c r="H136" s="248">
        <v>1</v>
      </c>
      <c r="I136" s="249"/>
      <c r="J136" s="250">
        <f>ROUND(I136*H136,2)</f>
        <v>0</v>
      </c>
      <c r="K136" s="246" t="s">
        <v>19</v>
      </c>
      <c r="L136" s="251"/>
      <c r="M136" s="252" t="s">
        <v>19</v>
      </c>
      <c r="N136" s="253" t="s">
        <v>42</v>
      </c>
      <c r="O136" s="84"/>
      <c r="P136" s="221">
        <f>O136*H136</f>
        <v>0</v>
      </c>
      <c r="Q136" s="221">
        <v>0.025000000000000001</v>
      </c>
      <c r="R136" s="221">
        <f>Q136*H136</f>
        <v>0.025000000000000001</v>
      </c>
      <c r="S136" s="221">
        <v>0</v>
      </c>
      <c r="T136" s="22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3" t="s">
        <v>167</v>
      </c>
      <c r="AT136" s="223" t="s">
        <v>163</v>
      </c>
      <c r="AU136" s="223" t="s">
        <v>80</v>
      </c>
      <c r="AY136" s="17" t="s">
        <v>132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7" t="s">
        <v>78</v>
      </c>
      <c r="BK136" s="224">
        <f>ROUND(I136*H136,2)</f>
        <v>0</v>
      </c>
      <c r="BL136" s="17" t="s">
        <v>139</v>
      </c>
      <c r="BM136" s="223" t="s">
        <v>266</v>
      </c>
    </row>
    <row r="137" s="2" customFormat="1">
      <c r="A137" s="38"/>
      <c r="B137" s="39"/>
      <c r="C137" s="40"/>
      <c r="D137" s="225" t="s">
        <v>141</v>
      </c>
      <c r="E137" s="40"/>
      <c r="F137" s="226" t="s">
        <v>265</v>
      </c>
      <c r="G137" s="40"/>
      <c r="H137" s="40"/>
      <c r="I137" s="227"/>
      <c r="J137" s="40"/>
      <c r="K137" s="40"/>
      <c r="L137" s="44"/>
      <c r="M137" s="228"/>
      <c r="N137" s="229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141</v>
      </c>
      <c r="AU137" s="17" t="s">
        <v>80</v>
      </c>
    </row>
    <row r="138" s="2" customFormat="1">
      <c r="A138" s="38"/>
      <c r="B138" s="39"/>
      <c r="C138" s="40"/>
      <c r="D138" s="225" t="s">
        <v>145</v>
      </c>
      <c r="E138" s="40"/>
      <c r="F138" s="232" t="s">
        <v>243</v>
      </c>
      <c r="G138" s="40"/>
      <c r="H138" s="40"/>
      <c r="I138" s="227"/>
      <c r="J138" s="40"/>
      <c r="K138" s="40"/>
      <c r="L138" s="44"/>
      <c r="M138" s="228"/>
      <c r="N138" s="229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145</v>
      </c>
      <c r="AU138" s="17" t="s">
        <v>80</v>
      </c>
    </row>
    <row r="139" s="13" customFormat="1">
      <c r="A139" s="13"/>
      <c r="B139" s="233"/>
      <c r="C139" s="234"/>
      <c r="D139" s="225" t="s">
        <v>153</v>
      </c>
      <c r="E139" s="235" t="s">
        <v>19</v>
      </c>
      <c r="F139" s="236" t="s">
        <v>78</v>
      </c>
      <c r="G139" s="234"/>
      <c r="H139" s="237">
        <v>1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153</v>
      </c>
      <c r="AU139" s="243" t="s">
        <v>80</v>
      </c>
      <c r="AV139" s="13" t="s">
        <v>80</v>
      </c>
      <c r="AW139" s="13" t="s">
        <v>33</v>
      </c>
      <c r="AX139" s="13" t="s">
        <v>78</v>
      </c>
      <c r="AY139" s="243" t="s">
        <v>132</v>
      </c>
    </row>
    <row r="140" s="2" customFormat="1" ht="24.15" customHeight="1">
      <c r="A140" s="38"/>
      <c r="B140" s="39"/>
      <c r="C140" s="244" t="s">
        <v>267</v>
      </c>
      <c r="D140" s="244" t="s">
        <v>163</v>
      </c>
      <c r="E140" s="245" t="s">
        <v>268</v>
      </c>
      <c r="F140" s="246" t="s">
        <v>269</v>
      </c>
      <c r="G140" s="247" t="s">
        <v>226</v>
      </c>
      <c r="H140" s="248">
        <v>5</v>
      </c>
      <c r="I140" s="249"/>
      <c r="J140" s="250">
        <f>ROUND(I140*H140,2)</f>
        <v>0</v>
      </c>
      <c r="K140" s="246" t="s">
        <v>19</v>
      </c>
      <c r="L140" s="251"/>
      <c r="M140" s="252" t="s">
        <v>19</v>
      </c>
      <c r="N140" s="253" t="s">
        <v>42</v>
      </c>
      <c r="O140" s="84"/>
      <c r="P140" s="221">
        <f>O140*H140</f>
        <v>0</v>
      </c>
      <c r="Q140" s="221">
        <v>0.025000000000000001</v>
      </c>
      <c r="R140" s="221">
        <f>Q140*H140</f>
        <v>0.125</v>
      </c>
      <c r="S140" s="221">
        <v>0</v>
      </c>
      <c r="T140" s="22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3" t="s">
        <v>167</v>
      </c>
      <c r="AT140" s="223" t="s">
        <v>163</v>
      </c>
      <c r="AU140" s="223" t="s">
        <v>80</v>
      </c>
      <c r="AY140" s="17" t="s">
        <v>132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7" t="s">
        <v>78</v>
      </c>
      <c r="BK140" s="224">
        <f>ROUND(I140*H140,2)</f>
        <v>0</v>
      </c>
      <c r="BL140" s="17" t="s">
        <v>139</v>
      </c>
      <c r="BM140" s="223" t="s">
        <v>270</v>
      </c>
    </row>
    <row r="141" s="2" customFormat="1">
      <c r="A141" s="38"/>
      <c r="B141" s="39"/>
      <c r="C141" s="40"/>
      <c r="D141" s="225" t="s">
        <v>141</v>
      </c>
      <c r="E141" s="40"/>
      <c r="F141" s="226" t="s">
        <v>269</v>
      </c>
      <c r="G141" s="40"/>
      <c r="H141" s="40"/>
      <c r="I141" s="227"/>
      <c r="J141" s="40"/>
      <c r="K141" s="40"/>
      <c r="L141" s="44"/>
      <c r="M141" s="228"/>
      <c r="N141" s="229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141</v>
      </c>
      <c r="AU141" s="17" t="s">
        <v>80</v>
      </c>
    </row>
    <row r="142" s="2" customFormat="1">
      <c r="A142" s="38"/>
      <c r="B142" s="39"/>
      <c r="C142" s="40"/>
      <c r="D142" s="225" t="s">
        <v>145</v>
      </c>
      <c r="E142" s="40"/>
      <c r="F142" s="232" t="s">
        <v>249</v>
      </c>
      <c r="G142" s="40"/>
      <c r="H142" s="40"/>
      <c r="I142" s="227"/>
      <c r="J142" s="40"/>
      <c r="K142" s="40"/>
      <c r="L142" s="44"/>
      <c r="M142" s="228"/>
      <c r="N142" s="229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145</v>
      </c>
      <c r="AU142" s="17" t="s">
        <v>80</v>
      </c>
    </row>
    <row r="143" s="13" customFormat="1">
      <c r="A143" s="13"/>
      <c r="B143" s="233"/>
      <c r="C143" s="234"/>
      <c r="D143" s="225" t="s">
        <v>153</v>
      </c>
      <c r="E143" s="235" t="s">
        <v>19</v>
      </c>
      <c r="F143" s="236" t="s">
        <v>171</v>
      </c>
      <c r="G143" s="234"/>
      <c r="H143" s="237">
        <v>5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153</v>
      </c>
      <c r="AU143" s="243" t="s">
        <v>80</v>
      </c>
      <c r="AV143" s="13" t="s">
        <v>80</v>
      </c>
      <c r="AW143" s="13" t="s">
        <v>33</v>
      </c>
      <c r="AX143" s="13" t="s">
        <v>78</v>
      </c>
      <c r="AY143" s="243" t="s">
        <v>132</v>
      </c>
    </row>
    <row r="144" s="2" customFormat="1" ht="24.15" customHeight="1">
      <c r="A144" s="38"/>
      <c r="B144" s="39"/>
      <c r="C144" s="244" t="s">
        <v>271</v>
      </c>
      <c r="D144" s="244" t="s">
        <v>163</v>
      </c>
      <c r="E144" s="245" t="s">
        <v>272</v>
      </c>
      <c r="F144" s="246" t="s">
        <v>273</v>
      </c>
      <c r="G144" s="247" t="s">
        <v>226</v>
      </c>
      <c r="H144" s="248">
        <v>7</v>
      </c>
      <c r="I144" s="249"/>
      <c r="J144" s="250">
        <f>ROUND(I144*H144,2)</f>
        <v>0</v>
      </c>
      <c r="K144" s="246" t="s">
        <v>19</v>
      </c>
      <c r="L144" s="251"/>
      <c r="M144" s="252" t="s">
        <v>19</v>
      </c>
      <c r="N144" s="253" t="s">
        <v>42</v>
      </c>
      <c r="O144" s="84"/>
      <c r="P144" s="221">
        <f>O144*H144</f>
        <v>0</v>
      </c>
      <c r="Q144" s="221">
        <v>0.025000000000000001</v>
      </c>
      <c r="R144" s="221">
        <f>Q144*H144</f>
        <v>0.17500000000000002</v>
      </c>
      <c r="S144" s="221">
        <v>0</v>
      </c>
      <c r="T144" s="22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3" t="s">
        <v>167</v>
      </c>
      <c r="AT144" s="223" t="s">
        <v>163</v>
      </c>
      <c r="AU144" s="223" t="s">
        <v>80</v>
      </c>
      <c r="AY144" s="17" t="s">
        <v>132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7" t="s">
        <v>78</v>
      </c>
      <c r="BK144" s="224">
        <f>ROUND(I144*H144,2)</f>
        <v>0</v>
      </c>
      <c r="BL144" s="17" t="s">
        <v>139</v>
      </c>
      <c r="BM144" s="223" t="s">
        <v>274</v>
      </c>
    </row>
    <row r="145" s="2" customFormat="1">
      <c r="A145" s="38"/>
      <c r="B145" s="39"/>
      <c r="C145" s="40"/>
      <c r="D145" s="225" t="s">
        <v>141</v>
      </c>
      <c r="E145" s="40"/>
      <c r="F145" s="226" t="s">
        <v>275</v>
      </c>
      <c r="G145" s="40"/>
      <c r="H145" s="40"/>
      <c r="I145" s="227"/>
      <c r="J145" s="40"/>
      <c r="K145" s="40"/>
      <c r="L145" s="44"/>
      <c r="M145" s="228"/>
      <c r="N145" s="229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141</v>
      </c>
      <c r="AU145" s="17" t="s">
        <v>80</v>
      </c>
    </row>
    <row r="146" s="2" customFormat="1">
      <c r="A146" s="38"/>
      <c r="B146" s="39"/>
      <c r="C146" s="40"/>
      <c r="D146" s="225" t="s">
        <v>145</v>
      </c>
      <c r="E146" s="40"/>
      <c r="F146" s="232" t="s">
        <v>276</v>
      </c>
      <c r="G146" s="40"/>
      <c r="H146" s="40"/>
      <c r="I146" s="227"/>
      <c r="J146" s="40"/>
      <c r="K146" s="40"/>
      <c r="L146" s="44"/>
      <c r="M146" s="228"/>
      <c r="N146" s="229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145</v>
      </c>
      <c r="AU146" s="17" t="s">
        <v>80</v>
      </c>
    </row>
    <row r="147" s="13" customFormat="1">
      <c r="A147" s="13"/>
      <c r="B147" s="233"/>
      <c r="C147" s="234"/>
      <c r="D147" s="225" t="s">
        <v>153</v>
      </c>
      <c r="E147" s="235" t="s">
        <v>19</v>
      </c>
      <c r="F147" s="236" t="s">
        <v>185</v>
      </c>
      <c r="G147" s="234"/>
      <c r="H147" s="237">
        <v>7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153</v>
      </c>
      <c r="AU147" s="243" t="s">
        <v>80</v>
      </c>
      <c r="AV147" s="13" t="s">
        <v>80</v>
      </c>
      <c r="AW147" s="13" t="s">
        <v>33</v>
      </c>
      <c r="AX147" s="13" t="s">
        <v>78</v>
      </c>
      <c r="AY147" s="243" t="s">
        <v>132</v>
      </c>
    </row>
    <row r="148" s="2" customFormat="1" ht="24.15" customHeight="1">
      <c r="A148" s="38"/>
      <c r="B148" s="39"/>
      <c r="C148" s="244" t="s">
        <v>277</v>
      </c>
      <c r="D148" s="244" t="s">
        <v>163</v>
      </c>
      <c r="E148" s="245" t="s">
        <v>278</v>
      </c>
      <c r="F148" s="246" t="s">
        <v>279</v>
      </c>
      <c r="G148" s="247" t="s">
        <v>226</v>
      </c>
      <c r="H148" s="248">
        <v>10</v>
      </c>
      <c r="I148" s="249"/>
      <c r="J148" s="250">
        <f>ROUND(I148*H148,2)</f>
        <v>0</v>
      </c>
      <c r="K148" s="246" t="s">
        <v>19</v>
      </c>
      <c r="L148" s="251"/>
      <c r="M148" s="252" t="s">
        <v>19</v>
      </c>
      <c r="N148" s="253" t="s">
        <v>42</v>
      </c>
      <c r="O148" s="84"/>
      <c r="P148" s="221">
        <f>O148*H148</f>
        <v>0</v>
      </c>
      <c r="Q148" s="221">
        <v>0.025000000000000001</v>
      </c>
      <c r="R148" s="221">
        <f>Q148*H148</f>
        <v>0.25</v>
      </c>
      <c r="S148" s="221">
        <v>0</v>
      </c>
      <c r="T148" s="22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3" t="s">
        <v>167</v>
      </c>
      <c r="AT148" s="223" t="s">
        <v>163</v>
      </c>
      <c r="AU148" s="223" t="s">
        <v>80</v>
      </c>
      <c r="AY148" s="17" t="s">
        <v>132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7" t="s">
        <v>78</v>
      </c>
      <c r="BK148" s="224">
        <f>ROUND(I148*H148,2)</f>
        <v>0</v>
      </c>
      <c r="BL148" s="17" t="s">
        <v>139</v>
      </c>
      <c r="BM148" s="223" t="s">
        <v>280</v>
      </c>
    </row>
    <row r="149" s="2" customFormat="1">
      <c r="A149" s="38"/>
      <c r="B149" s="39"/>
      <c r="C149" s="40"/>
      <c r="D149" s="225" t="s">
        <v>141</v>
      </c>
      <c r="E149" s="40"/>
      <c r="F149" s="226" t="s">
        <v>281</v>
      </c>
      <c r="G149" s="40"/>
      <c r="H149" s="40"/>
      <c r="I149" s="227"/>
      <c r="J149" s="40"/>
      <c r="K149" s="40"/>
      <c r="L149" s="44"/>
      <c r="M149" s="228"/>
      <c r="N149" s="229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141</v>
      </c>
      <c r="AU149" s="17" t="s">
        <v>80</v>
      </c>
    </row>
    <row r="150" s="2" customFormat="1">
      <c r="A150" s="38"/>
      <c r="B150" s="39"/>
      <c r="C150" s="40"/>
      <c r="D150" s="225" t="s">
        <v>145</v>
      </c>
      <c r="E150" s="40"/>
      <c r="F150" s="232" t="s">
        <v>276</v>
      </c>
      <c r="G150" s="40"/>
      <c r="H150" s="40"/>
      <c r="I150" s="227"/>
      <c r="J150" s="40"/>
      <c r="K150" s="40"/>
      <c r="L150" s="44"/>
      <c r="M150" s="228"/>
      <c r="N150" s="229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145</v>
      </c>
      <c r="AU150" s="17" t="s">
        <v>80</v>
      </c>
    </row>
    <row r="151" s="13" customFormat="1">
      <c r="A151" s="13"/>
      <c r="B151" s="233"/>
      <c r="C151" s="234"/>
      <c r="D151" s="225" t="s">
        <v>153</v>
      </c>
      <c r="E151" s="235" t="s">
        <v>19</v>
      </c>
      <c r="F151" s="236" t="s">
        <v>263</v>
      </c>
      <c r="G151" s="234"/>
      <c r="H151" s="237">
        <v>10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153</v>
      </c>
      <c r="AU151" s="243" t="s">
        <v>80</v>
      </c>
      <c r="AV151" s="13" t="s">
        <v>80</v>
      </c>
      <c r="AW151" s="13" t="s">
        <v>33</v>
      </c>
      <c r="AX151" s="13" t="s">
        <v>78</v>
      </c>
      <c r="AY151" s="243" t="s">
        <v>132</v>
      </c>
    </row>
    <row r="152" s="2" customFormat="1" ht="24.15" customHeight="1">
      <c r="A152" s="38"/>
      <c r="B152" s="39"/>
      <c r="C152" s="244" t="s">
        <v>282</v>
      </c>
      <c r="D152" s="244" t="s">
        <v>163</v>
      </c>
      <c r="E152" s="245" t="s">
        <v>283</v>
      </c>
      <c r="F152" s="246" t="s">
        <v>284</v>
      </c>
      <c r="G152" s="247" t="s">
        <v>226</v>
      </c>
      <c r="H152" s="248">
        <v>15</v>
      </c>
      <c r="I152" s="249"/>
      <c r="J152" s="250">
        <f>ROUND(I152*H152,2)</f>
        <v>0</v>
      </c>
      <c r="K152" s="246" t="s">
        <v>19</v>
      </c>
      <c r="L152" s="251"/>
      <c r="M152" s="252" t="s">
        <v>19</v>
      </c>
      <c r="N152" s="253" t="s">
        <v>42</v>
      </c>
      <c r="O152" s="84"/>
      <c r="P152" s="221">
        <f>O152*H152</f>
        <v>0</v>
      </c>
      <c r="Q152" s="221">
        <v>0.025000000000000001</v>
      </c>
      <c r="R152" s="221">
        <f>Q152*H152</f>
        <v>0.375</v>
      </c>
      <c r="S152" s="221">
        <v>0</v>
      </c>
      <c r="T152" s="22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3" t="s">
        <v>167</v>
      </c>
      <c r="AT152" s="223" t="s">
        <v>163</v>
      </c>
      <c r="AU152" s="223" t="s">
        <v>80</v>
      </c>
      <c r="AY152" s="17" t="s">
        <v>132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7" t="s">
        <v>78</v>
      </c>
      <c r="BK152" s="224">
        <f>ROUND(I152*H152,2)</f>
        <v>0</v>
      </c>
      <c r="BL152" s="17" t="s">
        <v>139</v>
      </c>
      <c r="BM152" s="223" t="s">
        <v>285</v>
      </c>
    </row>
    <row r="153" s="2" customFormat="1">
      <c r="A153" s="38"/>
      <c r="B153" s="39"/>
      <c r="C153" s="40"/>
      <c r="D153" s="225" t="s">
        <v>141</v>
      </c>
      <c r="E153" s="40"/>
      <c r="F153" s="226" t="s">
        <v>286</v>
      </c>
      <c r="G153" s="40"/>
      <c r="H153" s="40"/>
      <c r="I153" s="227"/>
      <c r="J153" s="40"/>
      <c r="K153" s="40"/>
      <c r="L153" s="44"/>
      <c r="M153" s="228"/>
      <c r="N153" s="229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141</v>
      </c>
      <c r="AU153" s="17" t="s">
        <v>80</v>
      </c>
    </row>
    <row r="154" s="2" customFormat="1">
      <c r="A154" s="38"/>
      <c r="B154" s="39"/>
      <c r="C154" s="40"/>
      <c r="D154" s="225" t="s">
        <v>145</v>
      </c>
      <c r="E154" s="40"/>
      <c r="F154" s="232" t="s">
        <v>276</v>
      </c>
      <c r="G154" s="40"/>
      <c r="H154" s="40"/>
      <c r="I154" s="227"/>
      <c r="J154" s="40"/>
      <c r="K154" s="40"/>
      <c r="L154" s="44"/>
      <c r="M154" s="228"/>
      <c r="N154" s="229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145</v>
      </c>
      <c r="AU154" s="17" t="s">
        <v>80</v>
      </c>
    </row>
    <row r="155" s="13" customFormat="1">
      <c r="A155" s="13"/>
      <c r="B155" s="233"/>
      <c r="C155" s="234"/>
      <c r="D155" s="225" t="s">
        <v>153</v>
      </c>
      <c r="E155" s="235" t="s">
        <v>19</v>
      </c>
      <c r="F155" s="236" t="s">
        <v>8</v>
      </c>
      <c r="G155" s="234"/>
      <c r="H155" s="237">
        <v>15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153</v>
      </c>
      <c r="AU155" s="243" t="s">
        <v>80</v>
      </c>
      <c r="AV155" s="13" t="s">
        <v>80</v>
      </c>
      <c r="AW155" s="13" t="s">
        <v>33</v>
      </c>
      <c r="AX155" s="13" t="s">
        <v>78</v>
      </c>
      <c r="AY155" s="243" t="s">
        <v>132</v>
      </c>
    </row>
    <row r="156" s="2" customFormat="1" ht="33" customHeight="1">
      <c r="A156" s="38"/>
      <c r="B156" s="39"/>
      <c r="C156" s="212" t="s">
        <v>8</v>
      </c>
      <c r="D156" s="212" t="s">
        <v>134</v>
      </c>
      <c r="E156" s="213" t="s">
        <v>287</v>
      </c>
      <c r="F156" s="214" t="s">
        <v>288</v>
      </c>
      <c r="G156" s="215" t="s">
        <v>226</v>
      </c>
      <c r="H156" s="216">
        <v>5</v>
      </c>
      <c r="I156" s="217"/>
      <c r="J156" s="218">
        <f>ROUND(I156*H156,2)</f>
        <v>0</v>
      </c>
      <c r="K156" s="214" t="s">
        <v>19</v>
      </c>
      <c r="L156" s="44"/>
      <c r="M156" s="219" t="s">
        <v>19</v>
      </c>
      <c r="N156" s="220" t="s">
        <v>42</v>
      </c>
      <c r="O156" s="84"/>
      <c r="P156" s="221">
        <f>O156*H156</f>
        <v>0</v>
      </c>
      <c r="Q156" s="221">
        <v>6.0000000000000002E-05</v>
      </c>
      <c r="R156" s="221">
        <f>Q156*H156</f>
        <v>0.00030000000000000003</v>
      </c>
      <c r="S156" s="221">
        <v>0</v>
      </c>
      <c r="T156" s="22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3" t="s">
        <v>139</v>
      </c>
      <c r="AT156" s="223" t="s">
        <v>134</v>
      </c>
      <c r="AU156" s="223" t="s">
        <v>80</v>
      </c>
      <c r="AY156" s="17" t="s">
        <v>132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17" t="s">
        <v>78</v>
      </c>
      <c r="BK156" s="224">
        <f>ROUND(I156*H156,2)</f>
        <v>0</v>
      </c>
      <c r="BL156" s="17" t="s">
        <v>139</v>
      </c>
      <c r="BM156" s="223" t="s">
        <v>289</v>
      </c>
    </row>
    <row r="157" s="2" customFormat="1">
      <c r="A157" s="38"/>
      <c r="B157" s="39"/>
      <c r="C157" s="40"/>
      <c r="D157" s="225" t="s">
        <v>141</v>
      </c>
      <c r="E157" s="40"/>
      <c r="F157" s="226" t="s">
        <v>288</v>
      </c>
      <c r="G157" s="40"/>
      <c r="H157" s="40"/>
      <c r="I157" s="227"/>
      <c r="J157" s="40"/>
      <c r="K157" s="40"/>
      <c r="L157" s="44"/>
      <c r="M157" s="228"/>
      <c r="N157" s="229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141</v>
      </c>
      <c r="AU157" s="17" t="s">
        <v>80</v>
      </c>
    </row>
    <row r="158" s="2" customFormat="1" ht="24.15" customHeight="1">
      <c r="A158" s="38"/>
      <c r="B158" s="39"/>
      <c r="C158" s="212" t="s">
        <v>290</v>
      </c>
      <c r="D158" s="212" t="s">
        <v>134</v>
      </c>
      <c r="E158" s="213" t="s">
        <v>291</v>
      </c>
      <c r="F158" s="214" t="s">
        <v>292</v>
      </c>
      <c r="G158" s="215" t="s">
        <v>226</v>
      </c>
      <c r="H158" s="216">
        <v>38</v>
      </c>
      <c r="I158" s="217"/>
      <c r="J158" s="218">
        <f>ROUND(I158*H158,2)</f>
        <v>0</v>
      </c>
      <c r="K158" s="214" t="s">
        <v>138</v>
      </c>
      <c r="L158" s="44"/>
      <c r="M158" s="219" t="s">
        <v>19</v>
      </c>
      <c r="N158" s="220" t="s">
        <v>42</v>
      </c>
      <c r="O158" s="84"/>
      <c r="P158" s="221">
        <f>O158*H158</f>
        <v>0</v>
      </c>
      <c r="Q158" s="221">
        <v>6.0000000000000002E-05</v>
      </c>
      <c r="R158" s="221">
        <f>Q158*H158</f>
        <v>0.0022799999999999999</v>
      </c>
      <c r="S158" s="221">
        <v>0</v>
      </c>
      <c r="T158" s="222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3" t="s">
        <v>139</v>
      </c>
      <c r="AT158" s="223" t="s">
        <v>134</v>
      </c>
      <c r="AU158" s="223" t="s">
        <v>80</v>
      </c>
      <c r="AY158" s="17" t="s">
        <v>132</v>
      </c>
      <c r="BE158" s="224">
        <f>IF(N158="základní",J158,0)</f>
        <v>0</v>
      </c>
      <c r="BF158" s="224">
        <f>IF(N158="snížená",J158,0)</f>
        <v>0</v>
      </c>
      <c r="BG158" s="224">
        <f>IF(N158="zákl. přenesená",J158,0)</f>
        <v>0</v>
      </c>
      <c r="BH158" s="224">
        <f>IF(N158="sníž. přenesená",J158,0)</f>
        <v>0</v>
      </c>
      <c r="BI158" s="224">
        <f>IF(N158="nulová",J158,0)</f>
        <v>0</v>
      </c>
      <c r="BJ158" s="17" t="s">
        <v>78</v>
      </c>
      <c r="BK158" s="224">
        <f>ROUND(I158*H158,2)</f>
        <v>0</v>
      </c>
      <c r="BL158" s="17" t="s">
        <v>139</v>
      </c>
      <c r="BM158" s="223" t="s">
        <v>293</v>
      </c>
    </row>
    <row r="159" s="2" customFormat="1">
      <c r="A159" s="38"/>
      <c r="B159" s="39"/>
      <c r="C159" s="40"/>
      <c r="D159" s="225" t="s">
        <v>141</v>
      </c>
      <c r="E159" s="40"/>
      <c r="F159" s="226" t="s">
        <v>294</v>
      </c>
      <c r="G159" s="40"/>
      <c r="H159" s="40"/>
      <c r="I159" s="227"/>
      <c r="J159" s="40"/>
      <c r="K159" s="40"/>
      <c r="L159" s="44"/>
      <c r="M159" s="228"/>
      <c r="N159" s="229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141</v>
      </c>
      <c r="AU159" s="17" t="s">
        <v>80</v>
      </c>
    </row>
    <row r="160" s="2" customFormat="1">
      <c r="A160" s="38"/>
      <c r="B160" s="39"/>
      <c r="C160" s="40"/>
      <c r="D160" s="230" t="s">
        <v>143</v>
      </c>
      <c r="E160" s="40"/>
      <c r="F160" s="231" t="s">
        <v>295</v>
      </c>
      <c r="G160" s="40"/>
      <c r="H160" s="40"/>
      <c r="I160" s="227"/>
      <c r="J160" s="40"/>
      <c r="K160" s="40"/>
      <c r="L160" s="44"/>
      <c r="M160" s="228"/>
      <c r="N160" s="229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143</v>
      </c>
      <c r="AU160" s="17" t="s">
        <v>80</v>
      </c>
    </row>
    <row r="161" s="13" customFormat="1">
      <c r="A161" s="13"/>
      <c r="B161" s="233"/>
      <c r="C161" s="234"/>
      <c r="D161" s="225" t="s">
        <v>153</v>
      </c>
      <c r="E161" s="235" t="s">
        <v>19</v>
      </c>
      <c r="F161" s="236" t="s">
        <v>296</v>
      </c>
      <c r="G161" s="234"/>
      <c r="H161" s="237">
        <v>38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153</v>
      </c>
      <c r="AU161" s="243" t="s">
        <v>80</v>
      </c>
      <c r="AV161" s="13" t="s">
        <v>80</v>
      </c>
      <c r="AW161" s="13" t="s">
        <v>33</v>
      </c>
      <c r="AX161" s="13" t="s">
        <v>78</v>
      </c>
      <c r="AY161" s="243" t="s">
        <v>132</v>
      </c>
    </row>
    <row r="162" s="2" customFormat="1" ht="24.15" customHeight="1">
      <c r="A162" s="38"/>
      <c r="B162" s="39"/>
      <c r="C162" s="244" t="s">
        <v>297</v>
      </c>
      <c r="D162" s="244" t="s">
        <v>163</v>
      </c>
      <c r="E162" s="245" t="s">
        <v>298</v>
      </c>
      <c r="F162" s="246" t="s">
        <v>299</v>
      </c>
      <c r="G162" s="247" t="s">
        <v>226</v>
      </c>
      <c r="H162" s="248">
        <v>111</v>
      </c>
      <c r="I162" s="249"/>
      <c r="J162" s="250">
        <f>ROUND(I162*H162,2)</f>
        <v>0</v>
      </c>
      <c r="K162" s="246" t="s">
        <v>19</v>
      </c>
      <c r="L162" s="251"/>
      <c r="M162" s="252" t="s">
        <v>19</v>
      </c>
      <c r="N162" s="253" t="s">
        <v>42</v>
      </c>
      <c r="O162" s="84"/>
      <c r="P162" s="221">
        <f>O162*H162</f>
        <v>0</v>
      </c>
      <c r="Q162" s="221">
        <v>0.0047200000000000002</v>
      </c>
      <c r="R162" s="221">
        <f>Q162*H162</f>
        <v>0.52392000000000005</v>
      </c>
      <c r="S162" s="221">
        <v>0</v>
      </c>
      <c r="T162" s="222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3" t="s">
        <v>167</v>
      </c>
      <c r="AT162" s="223" t="s">
        <v>163</v>
      </c>
      <c r="AU162" s="223" t="s">
        <v>80</v>
      </c>
      <c r="AY162" s="17" t="s">
        <v>132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17" t="s">
        <v>78</v>
      </c>
      <c r="BK162" s="224">
        <f>ROUND(I162*H162,2)</f>
        <v>0</v>
      </c>
      <c r="BL162" s="17" t="s">
        <v>139</v>
      </c>
      <c r="BM162" s="223" t="s">
        <v>300</v>
      </c>
    </row>
    <row r="163" s="2" customFormat="1">
      <c r="A163" s="38"/>
      <c r="B163" s="39"/>
      <c r="C163" s="40"/>
      <c r="D163" s="225" t="s">
        <v>141</v>
      </c>
      <c r="E163" s="40"/>
      <c r="F163" s="226" t="s">
        <v>299</v>
      </c>
      <c r="G163" s="40"/>
      <c r="H163" s="40"/>
      <c r="I163" s="227"/>
      <c r="J163" s="40"/>
      <c r="K163" s="40"/>
      <c r="L163" s="44"/>
      <c r="M163" s="228"/>
      <c r="N163" s="229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141</v>
      </c>
      <c r="AU163" s="17" t="s">
        <v>80</v>
      </c>
    </row>
    <row r="164" s="13" customFormat="1">
      <c r="A164" s="13"/>
      <c r="B164" s="233"/>
      <c r="C164" s="234"/>
      <c r="D164" s="225" t="s">
        <v>153</v>
      </c>
      <c r="E164" s="235" t="s">
        <v>19</v>
      </c>
      <c r="F164" s="236" t="s">
        <v>301</v>
      </c>
      <c r="G164" s="234"/>
      <c r="H164" s="237">
        <v>111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153</v>
      </c>
      <c r="AU164" s="243" t="s">
        <v>80</v>
      </c>
      <c r="AV164" s="13" t="s">
        <v>80</v>
      </c>
      <c r="AW164" s="13" t="s">
        <v>33</v>
      </c>
      <c r="AX164" s="13" t="s">
        <v>78</v>
      </c>
      <c r="AY164" s="243" t="s">
        <v>132</v>
      </c>
    </row>
    <row r="165" s="2" customFormat="1" ht="24.15" customHeight="1">
      <c r="A165" s="38"/>
      <c r="B165" s="39"/>
      <c r="C165" s="244" t="s">
        <v>302</v>
      </c>
      <c r="D165" s="244" t="s">
        <v>163</v>
      </c>
      <c r="E165" s="245" t="s">
        <v>303</v>
      </c>
      <c r="F165" s="246" t="s">
        <v>304</v>
      </c>
      <c r="G165" s="247" t="s">
        <v>226</v>
      </c>
      <c r="H165" s="248">
        <v>3</v>
      </c>
      <c r="I165" s="249"/>
      <c r="J165" s="250">
        <f>ROUND(I165*H165,2)</f>
        <v>0</v>
      </c>
      <c r="K165" s="246" t="s">
        <v>19</v>
      </c>
      <c r="L165" s="251"/>
      <c r="M165" s="252" t="s">
        <v>19</v>
      </c>
      <c r="N165" s="253" t="s">
        <v>42</v>
      </c>
      <c r="O165" s="84"/>
      <c r="P165" s="221">
        <f>O165*H165</f>
        <v>0</v>
      </c>
      <c r="Q165" s="221">
        <v>0.0058999999999999999</v>
      </c>
      <c r="R165" s="221">
        <f>Q165*H165</f>
        <v>0.0177</v>
      </c>
      <c r="S165" s="221">
        <v>0</v>
      </c>
      <c r="T165" s="222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3" t="s">
        <v>167</v>
      </c>
      <c r="AT165" s="223" t="s">
        <v>163</v>
      </c>
      <c r="AU165" s="223" t="s">
        <v>80</v>
      </c>
      <c r="AY165" s="17" t="s">
        <v>132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7" t="s">
        <v>78</v>
      </c>
      <c r="BK165" s="224">
        <f>ROUND(I165*H165,2)</f>
        <v>0</v>
      </c>
      <c r="BL165" s="17" t="s">
        <v>139</v>
      </c>
      <c r="BM165" s="223" t="s">
        <v>305</v>
      </c>
    </row>
    <row r="166" s="2" customFormat="1">
      <c r="A166" s="38"/>
      <c r="B166" s="39"/>
      <c r="C166" s="40"/>
      <c r="D166" s="225" t="s">
        <v>141</v>
      </c>
      <c r="E166" s="40"/>
      <c r="F166" s="226" t="s">
        <v>304</v>
      </c>
      <c r="G166" s="40"/>
      <c r="H166" s="40"/>
      <c r="I166" s="227"/>
      <c r="J166" s="40"/>
      <c r="K166" s="40"/>
      <c r="L166" s="44"/>
      <c r="M166" s="228"/>
      <c r="N166" s="229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141</v>
      </c>
      <c r="AU166" s="17" t="s">
        <v>80</v>
      </c>
    </row>
    <row r="167" s="2" customFormat="1">
      <c r="A167" s="38"/>
      <c r="B167" s="39"/>
      <c r="C167" s="40"/>
      <c r="D167" s="225" t="s">
        <v>145</v>
      </c>
      <c r="E167" s="40"/>
      <c r="F167" s="232" t="s">
        <v>243</v>
      </c>
      <c r="G167" s="40"/>
      <c r="H167" s="40"/>
      <c r="I167" s="227"/>
      <c r="J167" s="40"/>
      <c r="K167" s="40"/>
      <c r="L167" s="44"/>
      <c r="M167" s="228"/>
      <c r="N167" s="229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145</v>
      </c>
      <c r="AU167" s="17" t="s">
        <v>80</v>
      </c>
    </row>
    <row r="168" s="13" customFormat="1">
      <c r="A168" s="13"/>
      <c r="B168" s="233"/>
      <c r="C168" s="234"/>
      <c r="D168" s="225" t="s">
        <v>153</v>
      </c>
      <c r="E168" s="235" t="s">
        <v>19</v>
      </c>
      <c r="F168" s="236" t="s">
        <v>306</v>
      </c>
      <c r="G168" s="234"/>
      <c r="H168" s="237">
        <v>3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153</v>
      </c>
      <c r="AU168" s="243" t="s">
        <v>80</v>
      </c>
      <c r="AV168" s="13" t="s">
        <v>80</v>
      </c>
      <c r="AW168" s="13" t="s">
        <v>33</v>
      </c>
      <c r="AX168" s="13" t="s">
        <v>78</v>
      </c>
      <c r="AY168" s="243" t="s">
        <v>132</v>
      </c>
    </row>
    <row r="169" s="2" customFormat="1" ht="16.5" customHeight="1">
      <c r="A169" s="38"/>
      <c r="B169" s="39"/>
      <c r="C169" s="244" t="s">
        <v>307</v>
      </c>
      <c r="D169" s="244" t="s">
        <v>163</v>
      </c>
      <c r="E169" s="245" t="s">
        <v>308</v>
      </c>
      <c r="F169" s="246" t="s">
        <v>309</v>
      </c>
      <c r="G169" s="247" t="s">
        <v>206</v>
      </c>
      <c r="H169" s="248">
        <v>28.5</v>
      </c>
      <c r="I169" s="249"/>
      <c r="J169" s="250">
        <f>ROUND(I169*H169,2)</f>
        <v>0</v>
      </c>
      <c r="K169" s="246" t="s">
        <v>19</v>
      </c>
      <c r="L169" s="251"/>
      <c r="M169" s="252" t="s">
        <v>19</v>
      </c>
      <c r="N169" s="253" t="s">
        <v>42</v>
      </c>
      <c r="O169" s="84"/>
      <c r="P169" s="221">
        <f>O169*H169</f>
        <v>0</v>
      </c>
      <c r="Q169" s="221">
        <v>0.00029999999999999997</v>
      </c>
      <c r="R169" s="221">
        <f>Q169*H169</f>
        <v>0.0085499999999999986</v>
      </c>
      <c r="S169" s="221">
        <v>0</v>
      </c>
      <c r="T169" s="22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3" t="s">
        <v>167</v>
      </c>
      <c r="AT169" s="223" t="s">
        <v>163</v>
      </c>
      <c r="AU169" s="223" t="s">
        <v>80</v>
      </c>
      <c r="AY169" s="17" t="s">
        <v>132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7" t="s">
        <v>78</v>
      </c>
      <c r="BK169" s="224">
        <f>ROUND(I169*H169,2)</f>
        <v>0</v>
      </c>
      <c r="BL169" s="17" t="s">
        <v>139</v>
      </c>
      <c r="BM169" s="223" t="s">
        <v>310</v>
      </c>
    </row>
    <row r="170" s="2" customFormat="1">
      <c r="A170" s="38"/>
      <c r="B170" s="39"/>
      <c r="C170" s="40"/>
      <c r="D170" s="225" t="s">
        <v>141</v>
      </c>
      <c r="E170" s="40"/>
      <c r="F170" s="226" t="s">
        <v>309</v>
      </c>
      <c r="G170" s="40"/>
      <c r="H170" s="40"/>
      <c r="I170" s="227"/>
      <c r="J170" s="40"/>
      <c r="K170" s="40"/>
      <c r="L170" s="44"/>
      <c r="M170" s="228"/>
      <c r="N170" s="229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141</v>
      </c>
      <c r="AU170" s="17" t="s">
        <v>80</v>
      </c>
    </row>
    <row r="171" s="2" customFormat="1">
      <c r="A171" s="38"/>
      <c r="B171" s="39"/>
      <c r="C171" s="40"/>
      <c r="D171" s="225" t="s">
        <v>145</v>
      </c>
      <c r="E171" s="40"/>
      <c r="F171" s="232" t="s">
        <v>311</v>
      </c>
      <c r="G171" s="40"/>
      <c r="H171" s="40"/>
      <c r="I171" s="227"/>
      <c r="J171" s="40"/>
      <c r="K171" s="40"/>
      <c r="L171" s="44"/>
      <c r="M171" s="228"/>
      <c r="N171" s="229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145</v>
      </c>
      <c r="AU171" s="17" t="s">
        <v>80</v>
      </c>
    </row>
    <row r="172" s="13" customFormat="1">
      <c r="A172" s="13"/>
      <c r="B172" s="233"/>
      <c r="C172" s="234"/>
      <c r="D172" s="225" t="s">
        <v>153</v>
      </c>
      <c r="E172" s="235" t="s">
        <v>19</v>
      </c>
      <c r="F172" s="236" t="s">
        <v>312</v>
      </c>
      <c r="G172" s="234"/>
      <c r="H172" s="237">
        <v>28.5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153</v>
      </c>
      <c r="AU172" s="243" t="s">
        <v>80</v>
      </c>
      <c r="AV172" s="13" t="s">
        <v>80</v>
      </c>
      <c r="AW172" s="13" t="s">
        <v>33</v>
      </c>
      <c r="AX172" s="13" t="s">
        <v>78</v>
      </c>
      <c r="AY172" s="243" t="s">
        <v>132</v>
      </c>
    </row>
    <row r="173" s="2" customFormat="1" ht="24.15" customHeight="1">
      <c r="A173" s="38"/>
      <c r="B173" s="39"/>
      <c r="C173" s="212" t="s">
        <v>200</v>
      </c>
      <c r="D173" s="212" t="s">
        <v>134</v>
      </c>
      <c r="E173" s="213" t="s">
        <v>313</v>
      </c>
      <c r="F173" s="214" t="s">
        <v>314</v>
      </c>
      <c r="G173" s="215" t="s">
        <v>226</v>
      </c>
      <c r="H173" s="216">
        <v>23</v>
      </c>
      <c r="I173" s="217"/>
      <c r="J173" s="218">
        <f>ROUND(I173*H173,2)</f>
        <v>0</v>
      </c>
      <c r="K173" s="214" t="s">
        <v>138</v>
      </c>
      <c r="L173" s="44"/>
      <c r="M173" s="219" t="s">
        <v>19</v>
      </c>
      <c r="N173" s="220" t="s">
        <v>42</v>
      </c>
      <c r="O173" s="84"/>
      <c r="P173" s="221">
        <f>O173*H173</f>
        <v>0</v>
      </c>
      <c r="Q173" s="221">
        <v>0</v>
      </c>
      <c r="R173" s="221">
        <f>Q173*H173</f>
        <v>0</v>
      </c>
      <c r="S173" s="221">
        <v>0</v>
      </c>
      <c r="T173" s="22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3" t="s">
        <v>139</v>
      </c>
      <c r="AT173" s="223" t="s">
        <v>134</v>
      </c>
      <c r="AU173" s="223" t="s">
        <v>80</v>
      </c>
      <c r="AY173" s="17" t="s">
        <v>132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7" t="s">
        <v>78</v>
      </c>
      <c r="BK173" s="224">
        <f>ROUND(I173*H173,2)</f>
        <v>0</v>
      </c>
      <c r="BL173" s="17" t="s">
        <v>139</v>
      </c>
      <c r="BM173" s="223" t="s">
        <v>315</v>
      </c>
    </row>
    <row r="174" s="2" customFormat="1">
      <c r="A174" s="38"/>
      <c r="B174" s="39"/>
      <c r="C174" s="40"/>
      <c r="D174" s="225" t="s">
        <v>141</v>
      </c>
      <c r="E174" s="40"/>
      <c r="F174" s="226" t="s">
        <v>316</v>
      </c>
      <c r="G174" s="40"/>
      <c r="H174" s="40"/>
      <c r="I174" s="227"/>
      <c r="J174" s="40"/>
      <c r="K174" s="40"/>
      <c r="L174" s="44"/>
      <c r="M174" s="228"/>
      <c r="N174" s="229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141</v>
      </c>
      <c r="AU174" s="17" t="s">
        <v>80</v>
      </c>
    </row>
    <row r="175" s="2" customFormat="1">
      <c r="A175" s="38"/>
      <c r="B175" s="39"/>
      <c r="C175" s="40"/>
      <c r="D175" s="230" t="s">
        <v>143</v>
      </c>
      <c r="E175" s="40"/>
      <c r="F175" s="231" t="s">
        <v>317</v>
      </c>
      <c r="G175" s="40"/>
      <c r="H175" s="40"/>
      <c r="I175" s="227"/>
      <c r="J175" s="40"/>
      <c r="K175" s="40"/>
      <c r="L175" s="44"/>
      <c r="M175" s="228"/>
      <c r="N175" s="229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143</v>
      </c>
      <c r="AU175" s="17" t="s">
        <v>80</v>
      </c>
    </row>
    <row r="176" s="13" customFormat="1">
      <c r="A176" s="13"/>
      <c r="B176" s="233"/>
      <c r="C176" s="234"/>
      <c r="D176" s="225" t="s">
        <v>153</v>
      </c>
      <c r="E176" s="235" t="s">
        <v>19</v>
      </c>
      <c r="F176" s="236" t="s">
        <v>231</v>
      </c>
      <c r="G176" s="234"/>
      <c r="H176" s="237">
        <v>23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153</v>
      </c>
      <c r="AU176" s="243" t="s">
        <v>80</v>
      </c>
      <c r="AV176" s="13" t="s">
        <v>80</v>
      </c>
      <c r="AW176" s="13" t="s">
        <v>33</v>
      </c>
      <c r="AX176" s="13" t="s">
        <v>78</v>
      </c>
      <c r="AY176" s="243" t="s">
        <v>132</v>
      </c>
    </row>
    <row r="177" s="2" customFormat="1" ht="24.15" customHeight="1">
      <c r="A177" s="38"/>
      <c r="B177" s="39"/>
      <c r="C177" s="212" t="s">
        <v>7</v>
      </c>
      <c r="D177" s="212" t="s">
        <v>134</v>
      </c>
      <c r="E177" s="213" t="s">
        <v>318</v>
      </c>
      <c r="F177" s="214" t="s">
        <v>319</v>
      </c>
      <c r="G177" s="215" t="s">
        <v>226</v>
      </c>
      <c r="H177" s="216">
        <v>15</v>
      </c>
      <c r="I177" s="217"/>
      <c r="J177" s="218">
        <f>ROUND(I177*H177,2)</f>
        <v>0</v>
      </c>
      <c r="K177" s="214" t="s">
        <v>138</v>
      </c>
      <c r="L177" s="44"/>
      <c r="M177" s="219" t="s">
        <v>19</v>
      </c>
      <c r="N177" s="220" t="s">
        <v>42</v>
      </c>
      <c r="O177" s="84"/>
      <c r="P177" s="221">
        <f>O177*H177</f>
        <v>0</v>
      </c>
      <c r="Q177" s="221">
        <v>0</v>
      </c>
      <c r="R177" s="221">
        <f>Q177*H177</f>
        <v>0</v>
      </c>
      <c r="S177" s="221">
        <v>0</v>
      </c>
      <c r="T177" s="222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3" t="s">
        <v>139</v>
      </c>
      <c r="AT177" s="223" t="s">
        <v>134</v>
      </c>
      <c r="AU177" s="223" t="s">
        <v>80</v>
      </c>
      <c r="AY177" s="17" t="s">
        <v>132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7" t="s">
        <v>78</v>
      </c>
      <c r="BK177" s="224">
        <f>ROUND(I177*H177,2)</f>
        <v>0</v>
      </c>
      <c r="BL177" s="17" t="s">
        <v>139</v>
      </c>
      <c r="BM177" s="223" t="s">
        <v>320</v>
      </c>
    </row>
    <row r="178" s="2" customFormat="1">
      <c r="A178" s="38"/>
      <c r="B178" s="39"/>
      <c r="C178" s="40"/>
      <c r="D178" s="225" t="s">
        <v>141</v>
      </c>
      <c r="E178" s="40"/>
      <c r="F178" s="226" t="s">
        <v>321</v>
      </c>
      <c r="G178" s="40"/>
      <c r="H178" s="40"/>
      <c r="I178" s="227"/>
      <c r="J178" s="40"/>
      <c r="K178" s="40"/>
      <c r="L178" s="44"/>
      <c r="M178" s="228"/>
      <c r="N178" s="229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141</v>
      </c>
      <c r="AU178" s="17" t="s">
        <v>80</v>
      </c>
    </row>
    <row r="179" s="2" customFormat="1">
      <c r="A179" s="38"/>
      <c r="B179" s="39"/>
      <c r="C179" s="40"/>
      <c r="D179" s="230" t="s">
        <v>143</v>
      </c>
      <c r="E179" s="40"/>
      <c r="F179" s="231" t="s">
        <v>322</v>
      </c>
      <c r="G179" s="40"/>
      <c r="H179" s="40"/>
      <c r="I179" s="227"/>
      <c r="J179" s="40"/>
      <c r="K179" s="40"/>
      <c r="L179" s="44"/>
      <c r="M179" s="228"/>
      <c r="N179" s="229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143</v>
      </c>
      <c r="AU179" s="17" t="s">
        <v>80</v>
      </c>
    </row>
    <row r="180" s="2" customFormat="1">
      <c r="A180" s="38"/>
      <c r="B180" s="39"/>
      <c r="C180" s="40"/>
      <c r="D180" s="225" t="s">
        <v>145</v>
      </c>
      <c r="E180" s="40"/>
      <c r="F180" s="232" t="s">
        <v>249</v>
      </c>
      <c r="G180" s="40"/>
      <c r="H180" s="40"/>
      <c r="I180" s="227"/>
      <c r="J180" s="40"/>
      <c r="K180" s="40"/>
      <c r="L180" s="44"/>
      <c r="M180" s="228"/>
      <c r="N180" s="229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145</v>
      </c>
      <c r="AU180" s="17" t="s">
        <v>80</v>
      </c>
    </row>
    <row r="181" s="13" customFormat="1">
      <c r="A181" s="13"/>
      <c r="B181" s="233"/>
      <c r="C181" s="234"/>
      <c r="D181" s="225" t="s">
        <v>153</v>
      </c>
      <c r="E181" s="235" t="s">
        <v>19</v>
      </c>
      <c r="F181" s="236" t="s">
        <v>8</v>
      </c>
      <c r="G181" s="234"/>
      <c r="H181" s="237">
        <v>15</v>
      </c>
      <c r="I181" s="238"/>
      <c r="J181" s="234"/>
      <c r="K181" s="234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153</v>
      </c>
      <c r="AU181" s="243" t="s">
        <v>80</v>
      </c>
      <c r="AV181" s="13" t="s">
        <v>80</v>
      </c>
      <c r="AW181" s="13" t="s">
        <v>33</v>
      </c>
      <c r="AX181" s="13" t="s">
        <v>78</v>
      </c>
      <c r="AY181" s="243" t="s">
        <v>132</v>
      </c>
    </row>
    <row r="182" s="2" customFormat="1" ht="24.15" customHeight="1">
      <c r="A182" s="38"/>
      <c r="B182" s="39"/>
      <c r="C182" s="212" t="s">
        <v>256</v>
      </c>
      <c r="D182" s="212" t="s">
        <v>134</v>
      </c>
      <c r="E182" s="213" t="s">
        <v>323</v>
      </c>
      <c r="F182" s="214" t="s">
        <v>324</v>
      </c>
      <c r="G182" s="215" t="s">
        <v>325</v>
      </c>
      <c r="H182" s="216">
        <v>38</v>
      </c>
      <c r="I182" s="217"/>
      <c r="J182" s="218">
        <f>ROUND(I182*H182,2)</f>
        <v>0</v>
      </c>
      <c r="K182" s="214" t="s">
        <v>19</v>
      </c>
      <c r="L182" s="44"/>
      <c r="M182" s="219" t="s">
        <v>19</v>
      </c>
      <c r="N182" s="220" t="s">
        <v>42</v>
      </c>
      <c r="O182" s="84"/>
      <c r="P182" s="221">
        <f>O182*H182</f>
        <v>0</v>
      </c>
      <c r="Q182" s="221">
        <v>3.0000000000000001E-05</v>
      </c>
      <c r="R182" s="221">
        <f>Q182*H182</f>
        <v>0.00114</v>
      </c>
      <c r="S182" s="221">
        <v>0</v>
      </c>
      <c r="T182" s="222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3" t="s">
        <v>139</v>
      </c>
      <c r="AT182" s="223" t="s">
        <v>134</v>
      </c>
      <c r="AU182" s="223" t="s">
        <v>80</v>
      </c>
      <c r="AY182" s="17" t="s">
        <v>132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7" t="s">
        <v>78</v>
      </c>
      <c r="BK182" s="224">
        <f>ROUND(I182*H182,2)</f>
        <v>0</v>
      </c>
      <c r="BL182" s="17" t="s">
        <v>139</v>
      </c>
      <c r="BM182" s="223" t="s">
        <v>326</v>
      </c>
    </row>
    <row r="183" s="2" customFormat="1">
      <c r="A183" s="38"/>
      <c r="B183" s="39"/>
      <c r="C183" s="40"/>
      <c r="D183" s="225" t="s">
        <v>141</v>
      </c>
      <c r="E183" s="40"/>
      <c r="F183" s="226" t="s">
        <v>324</v>
      </c>
      <c r="G183" s="40"/>
      <c r="H183" s="40"/>
      <c r="I183" s="227"/>
      <c r="J183" s="40"/>
      <c r="K183" s="40"/>
      <c r="L183" s="44"/>
      <c r="M183" s="228"/>
      <c r="N183" s="229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141</v>
      </c>
      <c r="AU183" s="17" t="s">
        <v>80</v>
      </c>
    </row>
    <row r="184" s="2" customFormat="1" ht="49.05" customHeight="1">
      <c r="A184" s="38"/>
      <c r="B184" s="39"/>
      <c r="C184" s="244" t="s">
        <v>231</v>
      </c>
      <c r="D184" s="244" t="s">
        <v>163</v>
      </c>
      <c r="E184" s="245" t="s">
        <v>327</v>
      </c>
      <c r="F184" s="246" t="s">
        <v>328</v>
      </c>
      <c r="G184" s="247" t="s">
        <v>226</v>
      </c>
      <c r="H184" s="248">
        <v>38</v>
      </c>
      <c r="I184" s="249"/>
      <c r="J184" s="250">
        <f>ROUND(I184*H184,2)</f>
        <v>0</v>
      </c>
      <c r="K184" s="246" t="s">
        <v>19</v>
      </c>
      <c r="L184" s="251"/>
      <c r="M184" s="252" t="s">
        <v>19</v>
      </c>
      <c r="N184" s="253" t="s">
        <v>42</v>
      </c>
      <c r="O184" s="84"/>
      <c r="P184" s="221">
        <f>O184*H184</f>
        <v>0</v>
      </c>
      <c r="Q184" s="221">
        <v>0.0014</v>
      </c>
      <c r="R184" s="221">
        <f>Q184*H184</f>
        <v>0.053199999999999997</v>
      </c>
      <c r="S184" s="221">
        <v>0</v>
      </c>
      <c r="T184" s="22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3" t="s">
        <v>167</v>
      </c>
      <c r="AT184" s="223" t="s">
        <v>163</v>
      </c>
      <c r="AU184" s="223" t="s">
        <v>80</v>
      </c>
      <c r="AY184" s="17" t="s">
        <v>132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7" t="s">
        <v>78</v>
      </c>
      <c r="BK184" s="224">
        <f>ROUND(I184*H184,2)</f>
        <v>0</v>
      </c>
      <c r="BL184" s="17" t="s">
        <v>139</v>
      </c>
      <c r="BM184" s="223" t="s">
        <v>329</v>
      </c>
    </row>
    <row r="185" s="2" customFormat="1">
      <c r="A185" s="38"/>
      <c r="B185" s="39"/>
      <c r="C185" s="40"/>
      <c r="D185" s="225" t="s">
        <v>141</v>
      </c>
      <c r="E185" s="40"/>
      <c r="F185" s="226" t="s">
        <v>328</v>
      </c>
      <c r="G185" s="40"/>
      <c r="H185" s="40"/>
      <c r="I185" s="227"/>
      <c r="J185" s="40"/>
      <c r="K185" s="40"/>
      <c r="L185" s="44"/>
      <c r="M185" s="228"/>
      <c r="N185" s="229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141</v>
      </c>
      <c r="AU185" s="17" t="s">
        <v>80</v>
      </c>
    </row>
    <row r="186" s="13" customFormat="1">
      <c r="A186" s="13"/>
      <c r="B186" s="233"/>
      <c r="C186" s="234"/>
      <c r="D186" s="225" t="s">
        <v>153</v>
      </c>
      <c r="E186" s="235" t="s">
        <v>19</v>
      </c>
      <c r="F186" s="236" t="s">
        <v>296</v>
      </c>
      <c r="G186" s="234"/>
      <c r="H186" s="237">
        <v>38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153</v>
      </c>
      <c r="AU186" s="243" t="s">
        <v>80</v>
      </c>
      <c r="AV186" s="13" t="s">
        <v>80</v>
      </c>
      <c r="AW186" s="13" t="s">
        <v>33</v>
      </c>
      <c r="AX186" s="13" t="s">
        <v>78</v>
      </c>
      <c r="AY186" s="243" t="s">
        <v>132</v>
      </c>
    </row>
    <row r="187" s="2" customFormat="1" ht="24.15" customHeight="1">
      <c r="A187" s="38"/>
      <c r="B187" s="39"/>
      <c r="C187" s="212" t="s">
        <v>330</v>
      </c>
      <c r="D187" s="212" t="s">
        <v>134</v>
      </c>
      <c r="E187" s="213" t="s">
        <v>331</v>
      </c>
      <c r="F187" s="214" t="s">
        <v>332</v>
      </c>
      <c r="G187" s="215" t="s">
        <v>226</v>
      </c>
      <c r="H187" s="216">
        <v>38</v>
      </c>
      <c r="I187" s="217"/>
      <c r="J187" s="218">
        <f>ROUND(I187*H187,2)</f>
        <v>0</v>
      </c>
      <c r="K187" s="214" t="s">
        <v>19</v>
      </c>
      <c r="L187" s="44"/>
      <c r="M187" s="219" t="s">
        <v>19</v>
      </c>
      <c r="N187" s="220" t="s">
        <v>42</v>
      </c>
      <c r="O187" s="84"/>
      <c r="P187" s="221">
        <f>O187*H187</f>
        <v>0</v>
      </c>
      <c r="Q187" s="221">
        <v>0</v>
      </c>
      <c r="R187" s="221">
        <f>Q187*H187</f>
        <v>0</v>
      </c>
      <c r="S187" s="221">
        <v>0</v>
      </c>
      <c r="T187" s="222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3" t="s">
        <v>139</v>
      </c>
      <c r="AT187" s="223" t="s">
        <v>134</v>
      </c>
      <c r="AU187" s="223" t="s">
        <v>80</v>
      </c>
      <c r="AY187" s="17" t="s">
        <v>132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7" t="s">
        <v>78</v>
      </c>
      <c r="BK187" s="224">
        <f>ROUND(I187*H187,2)</f>
        <v>0</v>
      </c>
      <c r="BL187" s="17" t="s">
        <v>139</v>
      </c>
      <c r="BM187" s="223" t="s">
        <v>333</v>
      </c>
    </row>
    <row r="188" s="2" customFormat="1">
      <c r="A188" s="38"/>
      <c r="B188" s="39"/>
      <c r="C188" s="40"/>
      <c r="D188" s="225" t="s">
        <v>141</v>
      </c>
      <c r="E188" s="40"/>
      <c r="F188" s="226" t="s">
        <v>332</v>
      </c>
      <c r="G188" s="40"/>
      <c r="H188" s="40"/>
      <c r="I188" s="227"/>
      <c r="J188" s="40"/>
      <c r="K188" s="40"/>
      <c r="L188" s="44"/>
      <c r="M188" s="228"/>
      <c r="N188" s="229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141</v>
      </c>
      <c r="AU188" s="17" t="s">
        <v>80</v>
      </c>
    </row>
    <row r="189" s="13" customFormat="1">
      <c r="A189" s="13"/>
      <c r="B189" s="233"/>
      <c r="C189" s="234"/>
      <c r="D189" s="225" t="s">
        <v>153</v>
      </c>
      <c r="E189" s="235" t="s">
        <v>19</v>
      </c>
      <c r="F189" s="236" t="s">
        <v>296</v>
      </c>
      <c r="G189" s="234"/>
      <c r="H189" s="237">
        <v>38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153</v>
      </c>
      <c r="AU189" s="243" t="s">
        <v>80</v>
      </c>
      <c r="AV189" s="13" t="s">
        <v>80</v>
      </c>
      <c r="AW189" s="13" t="s">
        <v>33</v>
      </c>
      <c r="AX189" s="13" t="s">
        <v>78</v>
      </c>
      <c r="AY189" s="243" t="s">
        <v>132</v>
      </c>
    </row>
    <row r="190" s="2" customFormat="1" ht="24.15" customHeight="1">
      <c r="A190" s="38"/>
      <c r="B190" s="39"/>
      <c r="C190" s="212" t="s">
        <v>334</v>
      </c>
      <c r="D190" s="212" t="s">
        <v>134</v>
      </c>
      <c r="E190" s="213" t="s">
        <v>335</v>
      </c>
      <c r="F190" s="214" t="s">
        <v>336</v>
      </c>
      <c r="G190" s="215" t="s">
        <v>226</v>
      </c>
      <c r="H190" s="216">
        <v>15</v>
      </c>
      <c r="I190" s="217"/>
      <c r="J190" s="218">
        <f>ROUND(I190*H190,2)</f>
        <v>0</v>
      </c>
      <c r="K190" s="214" t="s">
        <v>138</v>
      </c>
      <c r="L190" s="44"/>
      <c r="M190" s="219" t="s">
        <v>19</v>
      </c>
      <c r="N190" s="220" t="s">
        <v>42</v>
      </c>
      <c r="O190" s="84"/>
      <c r="P190" s="221">
        <f>O190*H190</f>
        <v>0</v>
      </c>
      <c r="Q190" s="221">
        <v>0</v>
      </c>
      <c r="R190" s="221">
        <f>Q190*H190</f>
        <v>0</v>
      </c>
      <c r="S190" s="221">
        <v>0</v>
      </c>
      <c r="T190" s="222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3" t="s">
        <v>139</v>
      </c>
      <c r="AT190" s="223" t="s">
        <v>134</v>
      </c>
      <c r="AU190" s="223" t="s">
        <v>80</v>
      </c>
      <c r="AY190" s="17" t="s">
        <v>132</v>
      </c>
      <c r="BE190" s="224">
        <f>IF(N190="základní",J190,0)</f>
        <v>0</v>
      </c>
      <c r="BF190" s="224">
        <f>IF(N190="snížená",J190,0)</f>
        <v>0</v>
      </c>
      <c r="BG190" s="224">
        <f>IF(N190="zákl. přenesená",J190,0)</f>
        <v>0</v>
      </c>
      <c r="BH190" s="224">
        <f>IF(N190="sníž. přenesená",J190,0)</f>
        <v>0</v>
      </c>
      <c r="BI190" s="224">
        <f>IF(N190="nulová",J190,0)</f>
        <v>0</v>
      </c>
      <c r="BJ190" s="17" t="s">
        <v>78</v>
      </c>
      <c r="BK190" s="224">
        <f>ROUND(I190*H190,2)</f>
        <v>0</v>
      </c>
      <c r="BL190" s="17" t="s">
        <v>139</v>
      </c>
      <c r="BM190" s="223" t="s">
        <v>337</v>
      </c>
    </row>
    <row r="191" s="2" customFormat="1">
      <c r="A191" s="38"/>
      <c r="B191" s="39"/>
      <c r="C191" s="40"/>
      <c r="D191" s="225" t="s">
        <v>141</v>
      </c>
      <c r="E191" s="40"/>
      <c r="F191" s="226" t="s">
        <v>338</v>
      </c>
      <c r="G191" s="40"/>
      <c r="H191" s="40"/>
      <c r="I191" s="227"/>
      <c r="J191" s="40"/>
      <c r="K191" s="40"/>
      <c r="L191" s="44"/>
      <c r="M191" s="228"/>
      <c r="N191" s="229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141</v>
      </c>
      <c r="AU191" s="17" t="s">
        <v>80</v>
      </c>
    </row>
    <row r="192" s="2" customFormat="1">
      <c r="A192" s="38"/>
      <c r="B192" s="39"/>
      <c r="C192" s="40"/>
      <c r="D192" s="230" t="s">
        <v>143</v>
      </c>
      <c r="E192" s="40"/>
      <c r="F192" s="231" t="s">
        <v>339</v>
      </c>
      <c r="G192" s="40"/>
      <c r="H192" s="40"/>
      <c r="I192" s="227"/>
      <c r="J192" s="40"/>
      <c r="K192" s="40"/>
      <c r="L192" s="44"/>
      <c r="M192" s="228"/>
      <c r="N192" s="229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143</v>
      </c>
      <c r="AU192" s="17" t="s">
        <v>80</v>
      </c>
    </row>
    <row r="193" s="13" customFormat="1">
      <c r="A193" s="13"/>
      <c r="B193" s="233"/>
      <c r="C193" s="234"/>
      <c r="D193" s="225" t="s">
        <v>153</v>
      </c>
      <c r="E193" s="235" t="s">
        <v>19</v>
      </c>
      <c r="F193" s="236" t="s">
        <v>8</v>
      </c>
      <c r="G193" s="234"/>
      <c r="H193" s="237">
        <v>15</v>
      </c>
      <c r="I193" s="238"/>
      <c r="J193" s="234"/>
      <c r="K193" s="234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153</v>
      </c>
      <c r="AU193" s="243" t="s">
        <v>80</v>
      </c>
      <c r="AV193" s="13" t="s">
        <v>80</v>
      </c>
      <c r="AW193" s="13" t="s">
        <v>33</v>
      </c>
      <c r="AX193" s="13" t="s">
        <v>78</v>
      </c>
      <c r="AY193" s="243" t="s">
        <v>132</v>
      </c>
    </row>
    <row r="194" s="2" customFormat="1" ht="21.75" customHeight="1">
      <c r="A194" s="38"/>
      <c r="B194" s="39"/>
      <c r="C194" s="244" t="s">
        <v>340</v>
      </c>
      <c r="D194" s="244" t="s">
        <v>163</v>
      </c>
      <c r="E194" s="245" t="s">
        <v>341</v>
      </c>
      <c r="F194" s="246" t="s">
        <v>342</v>
      </c>
      <c r="G194" s="247" t="s">
        <v>325</v>
      </c>
      <c r="H194" s="248">
        <v>15</v>
      </c>
      <c r="I194" s="249"/>
      <c r="J194" s="250">
        <f>ROUND(I194*H194,2)</f>
        <v>0</v>
      </c>
      <c r="K194" s="246" t="s">
        <v>19</v>
      </c>
      <c r="L194" s="251"/>
      <c r="M194" s="252" t="s">
        <v>19</v>
      </c>
      <c r="N194" s="253" t="s">
        <v>42</v>
      </c>
      <c r="O194" s="84"/>
      <c r="P194" s="221">
        <f>O194*H194</f>
        <v>0</v>
      </c>
      <c r="Q194" s="221">
        <v>0.00029999999999999997</v>
      </c>
      <c r="R194" s="221">
        <f>Q194*H194</f>
        <v>0.0044999999999999997</v>
      </c>
      <c r="S194" s="221">
        <v>0</v>
      </c>
      <c r="T194" s="222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3" t="s">
        <v>167</v>
      </c>
      <c r="AT194" s="223" t="s">
        <v>163</v>
      </c>
      <c r="AU194" s="223" t="s">
        <v>80</v>
      </c>
      <c r="AY194" s="17" t="s">
        <v>132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7" t="s">
        <v>78</v>
      </c>
      <c r="BK194" s="224">
        <f>ROUND(I194*H194,2)</f>
        <v>0</v>
      </c>
      <c r="BL194" s="17" t="s">
        <v>139</v>
      </c>
      <c r="BM194" s="223" t="s">
        <v>343</v>
      </c>
    </row>
    <row r="195" s="2" customFormat="1">
      <c r="A195" s="38"/>
      <c r="B195" s="39"/>
      <c r="C195" s="40"/>
      <c r="D195" s="225" t="s">
        <v>141</v>
      </c>
      <c r="E195" s="40"/>
      <c r="F195" s="226" t="s">
        <v>342</v>
      </c>
      <c r="G195" s="40"/>
      <c r="H195" s="40"/>
      <c r="I195" s="227"/>
      <c r="J195" s="40"/>
      <c r="K195" s="40"/>
      <c r="L195" s="44"/>
      <c r="M195" s="228"/>
      <c r="N195" s="229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141</v>
      </c>
      <c r="AU195" s="17" t="s">
        <v>80</v>
      </c>
    </row>
    <row r="196" s="2" customFormat="1" ht="24.15" customHeight="1">
      <c r="A196" s="38"/>
      <c r="B196" s="39"/>
      <c r="C196" s="212" t="s">
        <v>344</v>
      </c>
      <c r="D196" s="212" t="s">
        <v>134</v>
      </c>
      <c r="E196" s="213" t="s">
        <v>345</v>
      </c>
      <c r="F196" s="214" t="s">
        <v>346</v>
      </c>
      <c r="G196" s="215" t="s">
        <v>226</v>
      </c>
      <c r="H196" s="216">
        <v>38</v>
      </c>
      <c r="I196" s="217"/>
      <c r="J196" s="218">
        <f>ROUND(I196*H196,2)</f>
        <v>0</v>
      </c>
      <c r="K196" s="214" t="s">
        <v>138</v>
      </c>
      <c r="L196" s="44"/>
      <c r="M196" s="219" t="s">
        <v>19</v>
      </c>
      <c r="N196" s="220" t="s">
        <v>42</v>
      </c>
      <c r="O196" s="84"/>
      <c r="P196" s="221">
        <f>O196*H196</f>
        <v>0</v>
      </c>
      <c r="Q196" s="221">
        <v>0.0020799999999999998</v>
      </c>
      <c r="R196" s="221">
        <f>Q196*H196</f>
        <v>0.079039999999999999</v>
      </c>
      <c r="S196" s="221">
        <v>0</v>
      </c>
      <c r="T196" s="222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3" t="s">
        <v>139</v>
      </c>
      <c r="AT196" s="223" t="s">
        <v>134</v>
      </c>
      <c r="AU196" s="223" t="s">
        <v>80</v>
      </c>
      <c r="AY196" s="17" t="s">
        <v>132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7" t="s">
        <v>78</v>
      </c>
      <c r="BK196" s="224">
        <f>ROUND(I196*H196,2)</f>
        <v>0</v>
      </c>
      <c r="BL196" s="17" t="s">
        <v>139</v>
      </c>
      <c r="BM196" s="223" t="s">
        <v>347</v>
      </c>
    </row>
    <row r="197" s="2" customFormat="1">
      <c r="A197" s="38"/>
      <c r="B197" s="39"/>
      <c r="C197" s="40"/>
      <c r="D197" s="225" t="s">
        <v>141</v>
      </c>
      <c r="E197" s="40"/>
      <c r="F197" s="226" t="s">
        <v>348</v>
      </c>
      <c r="G197" s="40"/>
      <c r="H197" s="40"/>
      <c r="I197" s="227"/>
      <c r="J197" s="40"/>
      <c r="K197" s="40"/>
      <c r="L197" s="44"/>
      <c r="M197" s="228"/>
      <c r="N197" s="229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141</v>
      </c>
      <c r="AU197" s="17" t="s">
        <v>80</v>
      </c>
    </row>
    <row r="198" s="2" customFormat="1">
      <c r="A198" s="38"/>
      <c r="B198" s="39"/>
      <c r="C198" s="40"/>
      <c r="D198" s="230" t="s">
        <v>143</v>
      </c>
      <c r="E198" s="40"/>
      <c r="F198" s="231" t="s">
        <v>349</v>
      </c>
      <c r="G198" s="40"/>
      <c r="H198" s="40"/>
      <c r="I198" s="227"/>
      <c r="J198" s="40"/>
      <c r="K198" s="40"/>
      <c r="L198" s="44"/>
      <c r="M198" s="228"/>
      <c r="N198" s="229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143</v>
      </c>
      <c r="AU198" s="17" t="s">
        <v>80</v>
      </c>
    </row>
    <row r="199" s="2" customFormat="1">
      <c r="A199" s="38"/>
      <c r="B199" s="39"/>
      <c r="C199" s="40"/>
      <c r="D199" s="225" t="s">
        <v>145</v>
      </c>
      <c r="E199" s="40"/>
      <c r="F199" s="232" t="s">
        <v>350</v>
      </c>
      <c r="G199" s="40"/>
      <c r="H199" s="40"/>
      <c r="I199" s="227"/>
      <c r="J199" s="40"/>
      <c r="K199" s="40"/>
      <c r="L199" s="44"/>
      <c r="M199" s="228"/>
      <c r="N199" s="229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145</v>
      </c>
      <c r="AU199" s="17" t="s">
        <v>80</v>
      </c>
    </row>
    <row r="200" s="13" customFormat="1">
      <c r="A200" s="13"/>
      <c r="B200" s="233"/>
      <c r="C200" s="234"/>
      <c r="D200" s="225" t="s">
        <v>153</v>
      </c>
      <c r="E200" s="235" t="s">
        <v>19</v>
      </c>
      <c r="F200" s="236" t="s">
        <v>296</v>
      </c>
      <c r="G200" s="234"/>
      <c r="H200" s="237">
        <v>38</v>
      </c>
      <c r="I200" s="238"/>
      <c r="J200" s="234"/>
      <c r="K200" s="234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153</v>
      </c>
      <c r="AU200" s="243" t="s">
        <v>80</v>
      </c>
      <c r="AV200" s="13" t="s">
        <v>80</v>
      </c>
      <c r="AW200" s="13" t="s">
        <v>33</v>
      </c>
      <c r="AX200" s="13" t="s">
        <v>78</v>
      </c>
      <c r="AY200" s="243" t="s">
        <v>132</v>
      </c>
    </row>
    <row r="201" s="2" customFormat="1" ht="24.15" customHeight="1">
      <c r="A201" s="38"/>
      <c r="B201" s="39"/>
      <c r="C201" s="212" t="s">
        <v>351</v>
      </c>
      <c r="D201" s="212" t="s">
        <v>134</v>
      </c>
      <c r="E201" s="213" t="s">
        <v>352</v>
      </c>
      <c r="F201" s="214" t="s">
        <v>353</v>
      </c>
      <c r="G201" s="215" t="s">
        <v>226</v>
      </c>
      <c r="H201" s="216">
        <v>15</v>
      </c>
      <c r="I201" s="217"/>
      <c r="J201" s="218">
        <f>ROUND(I201*H201,2)</f>
        <v>0</v>
      </c>
      <c r="K201" s="214" t="s">
        <v>138</v>
      </c>
      <c r="L201" s="44"/>
      <c r="M201" s="219" t="s">
        <v>19</v>
      </c>
      <c r="N201" s="220" t="s">
        <v>42</v>
      </c>
      <c r="O201" s="84"/>
      <c r="P201" s="221">
        <f>O201*H201</f>
        <v>0</v>
      </c>
      <c r="Q201" s="221">
        <v>0</v>
      </c>
      <c r="R201" s="221">
        <f>Q201*H201</f>
        <v>0</v>
      </c>
      <c r="S201" s="221">
        <v>0</v>
      </c>
      <c r="T201" s="222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3" t="s">
        <v>139</v>
      </c>
      <c r="AT201" s="223" t="s">
        <v>134</v>
      </c>
      <c r="AU201" s="223" t="s">
        <v>80</v>
      </c>
      <c r="AY201" s="17" t="s">
        <v>132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7" t="s">
        <v>78</v>
      </c>
      <c r="BK201" s="224">
        <f>ROUND(I201*H201,2)</f>
        <v>0</v>
      </c>
      <c r="BL201" s="17" t="s">
        <v>139</v>
      </c>
      <c r="BM201" s="223" t="s">
        <v>354</v>
      </c>
    </row>
    <row r="202" s="2" customFormat="1">
      <c r="A202" s="38"/>
      <c r="B202" s="39"/>
      <c r="C202" s="40"/>
      <c r="D202" s="225" t="s">
        <v>141</v>
      </c>
      <c r="E202" s="40"/>
      <c r="F202" s="226" t="s">
        <v>355</v>
      </c>
      <c r="G202" s="40"/>
      <c r="H202" s="40"/>
      <c r="I202" s="227"/>
      <c r="J202" s="40"/>
      <c r="K202" s="40"/>
      <c r="L202" s="44"/>
      <c r="M202" s="228"/>
      <c r="N202" s="229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141</v>
      </c>
      <c r="AU202" s="17" t="s">
        <v>80</v>
      </c>
    </row>
    <row r="203" s="2" customFormat="1">
      <c r="A203" s="38"/>
      <c r="B203" s="39"/>
      <c r="C203" s="40"/>
      <c r="D203" s="230" t="s">
        <v>143</v>
      </c>
      <c r="E203" s="40"/>
      <c r="F203" s="231" t="s">
        <v>356</v>
      </c>
      <c r="G203" s="40"/>
      <c r="H203" s="40"/>
      <c r="I203" s="227"/>
      <c r="J203" s="40"/>
      <c r="K203" s="40"/>
      <c r="L203" s="44"/>
      <c r="M203" s="228"/>
      <c r="N203" s="229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143</v>
      </c>
      <c r="AU203" s="17" t="s">
        <v>80</v>
      </c>
    </row>
    <row r="204" s="2" customFormat="1">
      <c r="A204" s="38"/>
      <c r="B204" s="39"/>
      <c r="C204" s="40"/>
      <c r="D204" s="225" t="s">
        <v>145</v>
      </c>
      <c r="E204" s="40"/>
      <c r="F204" s="232" t="s">
        <v>249</v>
      </c>
      <c r="G204" s="40"/>
      <c r="H204" s="40"/>
      <c r="I204" s="227"/>
      <c r="J204" s="40"/>
      <c r="K204" s="40"/>
      <c r="L204" s="44"/>
      <c r="M204" s="228"/>
      <c r="N204" s="229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145</v>
      </c>
      <c r="AU204" s="17" t="s">
        <v>80</v>
      </c>
    </row>
    <row r="205" s="13" customFormat="1">
      <c r="A205" s="13"/>
      <c r="B205" s="233"/>
      <c r="C205" s="234"/>
      <c r="D205" s="225" t="s">
        <v>153</v>
      </c>
      <c r="E205" s="235" t="s">
        <v>19</v>
      </c>
      <c r="F205" s="236" t="s">
        <v>8</v>
      </c>
      <c r="G205" s="234"/>
      <c r="H205" s="237">
        <v>15</v>
      </c>
      <c r="I205" s="238"/>
      <c r="J205" s="234"/>
      <c r="K205" s="234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153</v>
      </c>
      <c r="AU205" s="243" t="s">
        <v>80</v>
      </c>
      <c r="AV205" s="13" t="s">
        <v>80</v>
      </c>
      <c r="AW205" s="13" t="s">
        <v>33</v>
      </c>
      <c r="AX205" s="13" t="s">
        <v>78</v>
      </c>
      <c r="AY205" s="243" t="s">
        <v>132</v>
      </c>
    </row>
    <row r="206" s="2" customFormat="1" ht="24.15" customHeight="1">
      <c r="A206" s="38"/>
      <c r="B206" s="39"/>
      <c r="C206" s="244" t="s">
        <v>357</v>
      </c>
      <c r="D206" s="244" t="s">
        <v>163</v>
      </c>
      <c r="E206" s="245" t="s">
        <v>358</v>
      </c>
      <c r="F206" s="246" t="s">
        <v>359</v>
      </c>
      <c r="G206" s="247" t="s">
        <v>206</v>
      </c>
      <c r="H206" s="248">
        <v>45.600000000000001</v>
      </c>
      <c r="I206" s="249"/>
      <c r="J206" s="250">
        <f>ROUND(I206*H206,2)</f>
        <v>0</v>
      </c>
      <c r="K206" s="246" t="s">
        <v>19</v>
      </c>
      <c r="L206" s="251"/>
      <c r="M206" s="252" t="s">
        <v>19</v>
      </c>
      <c r="N206" s="253" t="s">
        <v>42</v>
      </c>
      <c r="O206" s="84"/>
      <c r="P206" s="221">
        <f>O206*H206</f>
        <v>0</v>
      </c>
      <c r="Q206" s="221">
        <v>0.0014</v>
      </c>
      <c r="R206" s="221">
        <f>Q206*H206</f>
        <v>0.063840000000000008</v>
      </c>
      <c r="S206" s="221">
        <v>0</v>
      </c>
      <c r="T206" s="222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3" t="s">
        <v>167</v>
      </c>
      <c r="AT206" s="223" t="s">
        <v>163</v>
      </c>
      <c r="AU206" s="223" t="s">
        <v>80</v>
      </c>
      <c r="AY206" s="17" t="s">
        <v>132</v>
      </c>
      <c r="BE206" s="224">
        <f>IF(N206="základní",J206,0)</f>
        <v>0</v>
      </c>
      <c r="BF206" s="224">
        <f>IF(N206="snížená",J206,0)</f>
        <v>0</v>
      </c>
      <c r="BG206" s="224">
        <f>IF(N206="zákl. přenesená",J206,0)</f>
        <v>0</v>
      </c>
      <c r="BH206" s="224">
        <f>IF(N206="sníž. přenesená",J206,0)</f>
        <v>0</v>
      </c>
      <c r="BI206" s="224">
        <f>IF(N206="nulová",J206,0)</f>
        <v>0</v>
      </c>
      <c r="BJ206" s="17" t="s">
        <v>78</v>
      </c>
      <c r="BK206" s="224">
        <f>ROUND(I206*H206,2)</f>
        <v>0</v>
      </c>
      <c r="BL206" s="17" t="s">
        <v>139</v>
      </c>
      <c r="BM206" s="223" t="s">
        <v>360</v>
      </c>
    </row>
    <row r="207" s="2" customFormat="1">
      <c r="A207" s="38"/>
      <c r="B207" s="39"/>
      <c r="C207" s="40"/>
      <c r="D207" s="225" t="s">
        <v>141</v>
      </c>
      <c r="E207" s="40"/>
      <c r="F207" s="226" t="s">
        <v>359</v>
      </c>
      <c r="G207" s="40"/>
      <c r="H207" s="40"/>
      <c r="I207" s="227"/>
      <c r="J207" s="40"/>
      <c r="K207" s="40"/>
      <c r="L207" s="44"/>
      <c r="M207" s="228"/>
      <c r="N207" s="229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141</v>
      </c>
      <c r="AU207" s="17" t="s">
        <v>80</v>
      </c>
    </row>
    <row r="208" s="13" customFormat="1">
      <c r="A208" s="13"/>
      <c r="B208" s="233"/>
      <c r="C208" s="234"/>
      <c r="D208" s="225" t="s">
        <v>153</v>
      </c>
      <c r="E208" s="234"/>
      <c r="F208" s="236" t="s">
        <v>361</v>
      </c>
      <c r="G208" s="234"/>
      <c r="H208" s="237">
        <v>45.600000000000001</v>
      </c>
      <c r="I208" s="238"/>
      <c r="J208" s="234"/>
      <c r="K208" s="234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153</v>
      </c>
      <c r="AU208" s="243" t="s">
        <v>80</v>
      </c>
      <c r="AV208" s="13" t="s">
        <v>80</v>
      </c>
      <c r="AW208" s="13" t="s">
        <v>4</v>
      </c>
      <c r="AX208" s="13" t="s">
        <v>78</v>
      </c>
      <c r="AY208" s="243" t="s">
        <v>132</v>
      </c>
    </row>
    <row r="209" s="2" customFormat="1" ht="33" customHeight="1">
      <c r="A209" s="38"/>
      <c r="B209" s="39"/>
      <c r="C209" s="212" t="s">
        <v>362</v>
      </c>
      <c r="D209" s="212" t="s">
        <v>134</v>
      </c>
      <c r="E209" s="213" t="s">
        <v>363</v>
      </c>
      <c r="F209" s="214" t="s">
        <v>364</v>
      </c>
      <c r="G209" s="215" t="s">
        <v>365</v>
      </c>
      <c r="H209" s="216">
        <v>0.38</v>
      </c>
      <c r="I209" s="217"/>
      <c r="J209" s="218">
        <f>ROUND(I209*H209,2)</f>
        <v>0</v>
      </c>
      <c r="K209" s="214" t="s">
        <v>138</v>
      </c>
      <c r="L209" s="44"/>
      <c r="M209" s="219" t="s">
        <v>19</v>
      </c>
      <c r="N209" s="220" t="s">
        <v>42</v>
      </c>
      <c r="O209" s="84"/>
      <c r="P209" s="221">
        <f>O209*H209</f>
        <v>0</v>
      </c>
      <c r="Q209" s="221">
        <v>0</v>
      </c>
      <c r="R209" s="221">
        <f>Q209*H209</f>
        <v>0</v>
      </c>
      <c r="S209" s="221">
        <v>0</v>
      </c>
      <c r="T209" s="222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3" t="s">
        <v>139</v>
      </c>
      <c r="AT209" s="223" t="s">
        <v>134</v>
      </c>
      <c r="AU209" s="223" t="s">
        <v>80</v>
      </c>
      <c r="AY209" s="17" t="s">
        <v>132</v>
      </c>
      <c r="BE209" s="224">
        <f>IF(N209="základní",J209,0)</f>
        <v>0</v>
      </c>
      <c r="BF209" s="224">
        <f>IF(N209="snížená",J209,0)</f>
        <v>0</v>
      </c>
      <c r="BG209" s="224">
        <f>IF(N209="zákl. přenesená",J209,0)</f>
        <v>0</v>
      </c>
      <c r="BH209" s="224">
        <f>IF(N209="sníž. přenesená",J209,0)</f>
        <v>0</v>
      </c>
      <c r="BI209" s="224">
        <f>IF(N209="nulová",J209,0)</f>
        <v>0</v>
      </c>
      <c r="BJ209" s="17" t="s">
        <v>78</v>
      </c>
      <c r="BK209" s="224">
        <f>ROUND(I209*H209,2)</f>
        <v>0</v>
      </c>
      <c r="BL209" s="17" t="s">
        <v>139</v>
      </c>
      <c r="BM209" s="223" t="s">
        <v>366</v>
      </c>
    </row>
    <row r="210" s="2" customFormat="1">
      <c r="A210" s="38"/>
      <c r="B210" s="39"/>
      <c r="C210" s="40"/>
      <c r="D210" s="225" t="s">
        <v>141</v>
      </c>
      <c r="E210" s="40"/>
      <c r="F210" s="226" t="s">
        <v>367</v>
      </c>
      <c r="G210" s="40"/>
      <c r="H210" s="40"/>
      <c r="I210" s="227"/>
      <c r="J210" s="40"/>
      <c r="K210" s="40"/>
      <c r="L210" s="44"/>
      <c r="M210" s="228"/>
      <c r="N210" s="229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141</v>
      </c>
      <c r="AU210" s="17" t="s">
        <v>80</v>
      </c>
    </row>
    <row r="211" s="2" customFormat="1">
      <c r="A211" s="38"/>
      <c r="B211" s="39"/>
      <c r="C211" s="40"/>
      <c r="D211" s="230" t="s">
        <v>143</v>
      </c>
      <c r="E211" s="40"/>
      <c r="F211" s="231" t="s">
        <v>368</v>
      </c>
      <c r="G211" s="40"/>
      <c r="H211" s="40"/>
      <c r="I211" s="227"/>
      <c r="J211" s="40"/>
      <c r="K211" s="40"/>
      <c r="L211" s="44"/>
      <c r="M211" s="228"/>
      <c r="N211" s="229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143</v>
      </c>
      <c r="AU211" s="17" t="s">
        <v>80</v>
      </c>
    </row>
    <row r="212" s="13" customFormat="1">
      <c r="A212" s="13"/>
      <c r="B212" s="233"/>
      <c r="C212" s="234"/>
      <c r="D212" s="225" t="s">
        <v>153</v>
      </c>
      <c r="E212" s="235" t="s">
        <v>19</v>
      </c>
      <c r="F212" s="236" t="s">
        <v>369</v>
      </c>
      <c r="G212" s="234"/>
      <c r="H212" s="237">
        <v>0.38</v>
      </c>
      <c r="I212" s="238"/>
      <c r="J212" s="234"/>
      <c r="K212" s="234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153</v>
      </c>
      <c r="AU212" s="243" t="s">
        <v>80</v>
      </c>
      <c r="AV212" s="13" t="s">
        <v>80</v>
      </c>
      <c r="AW212" s="13" t="s">
        <v>33</v>
      </c>
      <c r="AX212" s="13" t="s">
        <v>78</v>
      </c>
      <c r="AY212" s="243" t="s">
        <v>132</v>
      </c>
    </row>
    <row r="213" s="2" customFormat="1" ht="24.15" customHeight="1">
      <c r="A213" s="38"/>
      <c r="B213" s="39"/>
      <c r="C213" s="212" t="s">
        <v>370</v>
      </c>
      <c r="D213" s="212" t="s">
        <v>134</v>
      </c>
      <c r="E213" s="213" t="s">
        <v>371</v>
      </c>
      <c r="F213" s="214" t="s">
        <v>372</v>
      </c>
      <c r="G213" s="215" t="s">
        <v>365</v>
      </c>
      <c r="H213" s="216">
        <v>0.14999999999999999</v>
      </c>
      <c r="I213" s="217"/>
      <c r="J213" s="218">
        <f>ROUND(I213*H213,2)</f>
        <v>0</v>
      </c>
      <c r="K213" s="214" t="s">
        <v>138</v>
      </c>
      <c r="L213" s="44"/>
      <c r="M213" s="219" t="s">
        <v>19</v>
      </c>
      <c r="N213" s="220" t="s">
        <v>42</v>
      </c>
      <c r="O213" s="84"/>
      <c r="P213" s="221">
        <f>O213*H213</f>
        <v>0</v>
      </c>
      <c r="Q213" s="221">
        <v>0</v>
      </c>
      <c r="R213" s="221">
        <f>Q213*H213</f>
        <v>0</v>
      </c>
      <c r="S213" s="221">
        <v>0</v>
      </c>
      <c r="T213" s="222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3" t="s">
        <v>139</v>
      </c>
      <c r="AT213" s="223" t="s">
        <v>134</v>
      </c>
      <c r="AU213" s="223" t="s">
        <v>80</v>
      </c>
      <c r="AY213" s="17" t="s">
        <v>132</v>
      </c>
      <c r="BE213" s="224">
        <f>IF(N213="základní",J213,0)</f>
        <v>0</v>
      </c>
      <c r="BF213" s="224">
        <f>IF(N213="snížená",J213,0)</f>
        <v>0</v>
      </c>
      <c r="BG213" s="224">
        <f>IF(N213="zákl. přenesená",J213,0)</f>
        <v>0</v>
      </c>
      <c r="BH213" s="224">
        <f>IF(N213="sníž. přenesená",J213,0)</f>
        <v>0</v>
      </c>
      <c r="BI213" s="224">
        <f>IF(N213="nulová",J213,0)</f>
        <v>0</v>
      </c>
      <c r="BJ213" s="17" t="s">
        <v>78</v>
      </c>
      <c r="BK213" s="224">
        <f>ROUND(I213*H213,2)</f>
        <v>0</v>
      </c>
      <c r="BL213" s="17" t="s">
        <v>139</v>
      </c>
      <c r="BM213" s="223" t="s">
        <v>373</v>
      </c>
    </row>
    <row r="214" s="2" customFormat="1">
      <c r="A214" s="38"/>
      <c r="B214" s="39"/>
      <c r="C214" s="40"/>
      <c r="D214" s="225" t="s">
        <v>141</v>
      </c>
      <c r="E214" s="40"/>
      <c r="F214" s="226" t="s">
        <v>374</v>
      </c>
      <c r="G214" s="40"/>
      <c r="H214" s="40"/>
      <c r="I214" s="227"/>
      <c r="J214" s="40"/>
      <c r="K214" s="40"/>
      <c r="L214" s="44"/>
      <c r="M214" s="228"/>
      <c r="N214" s="229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141</v>
      </c>
      <c r="AU214" s="17" t="s">
        <v>80</v>
      </c>
    </row>
    <row r="215" s="2" customFormat="1">
      <c r="A215" s="38"/>
      <c r="B215" s="39"/>
      <c r="C215" s="40"/>
      <c r="D215" s="230" t="s">
        <v>143</v>
      </c>
      <c r="E215" s="40"/>
      <c r="F215" s="231" t="s">
        <v>375</v>
      </c>
      <c r="G215" s="40"/>
      <c r="H215" s="40"/>
      <c r="I215" s="227"/>
      <c r="J215" s="40"/>
      <c r="K215" s="40"/>
      <c r="L215" s="44"/>
      <c r="M215" s="228"/>
      <c r="N215" s="229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143</v>
      </c>
      <c r="AU215" s="17" t="s">
        <v>80</v>
      </c>
    </row>
    <row r="216" s="2" customFormat="1">
      <c r="A216" s="38"/>
      <c r="B216" s="39"/>
      <c r="C216" s="40"/>
      <c r="D216" s="225" t="s">
        <v>145</v>
      </c>
      <c r="E216" s="40"/>
      <c r="F216" s="232" t="s">
        <v>249</v>
      </c>
      <c r="G216" s="40"/>
      <c r="H216" s="40"/>
      <c r="I216" s="227"/>
      <c r="J216" s="40"/>
      <c r="K216" s="40"/>
      <c r="L216" s="44"/>
      <c r="M216" s="228"/>
      <c r="N216" s="229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145</v>
      </c>
      <c r="AU216" s="17" t="s">
        <v>80</v>
      </c>
    </row>
    <row r="217" s="13" customFormat="1">
      <c r="A217" s="13"/>
      <c r="B217" s="233"/>
      <c r="C217" s="234"/>
      <c r="D217" s="225" t="s">
        <v>153</v>
      </c>
      <c r="E217" s="235" t="s">
        <v>19</v>
      </c>
      <c r="F217" s="236" t="s">
        <v>376</v>
      </c>
      <c r="G217" s="234"/>
      <c r="H217" s="237">
        <v>0.14999999999999999</v>
      </c>
      <c r="I217" s="238"/>
      <c r="J217" s="234"/>
      <c r="K217" s="234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153</v>
      </c>
      <c r="AU217" s="243" t="s">
        <v>80</v>
      </c>
      <c r="AV217" s="13" t="s">
        <v>80</v>
      </c>
      <c r="AW217" s="13" t="s">
        <v>33</v>
      </c>
      <c r="AX217" s="13" t="s">
        <v>78</v>
      </c>
      <c r="AY217" s="243" t="s">
        <v>132</v>
      </c>
    </row>
    <row r="218" s="2" customFormat="1" ht="16.5" customHeight="1">
      <c r="A218" s="38"/>
      <c r="B218" s="39"/>
      <c r="C218" s="244" t="s">
        <v>377</v>
      </c>
      <c r="D218" s="244" t="s">
        <v>163</v>
      </c>
      <c r="E218" s="245" t="s">
        <v>378</v>
      </c>
      <c r="F218" s="246" t="s">
        <v>379</v>
      </c>
      <c r="G218" s="247" t="s">
        <v>380</v>
      </c>
      <c r="H218" s="248">
        <v>0.114</v>
      </c>
      <c r="I218" s="249"/>
      <c r="J218" s="250">
        <f>ROUND(I218*H218,2)</f>
        <v>0</v>
      </c>
      <c r="K218" s="246" t="s">
        <v>19</v>
      </c>
      <c r="L218" s="251"/>
      <c r="M218" s="252" t="s">
        <v>19</v>
      </c>
      <c r="N218" s="253" t="s">
        <v>42</v>
      </c>
      <c r="O218" s="84"/>
      <c r="P218" s="221">
        <f>O218*H218</f>
        <v>0</v>
      </c>
      <c r="Q218" s="221">
        <v>0.001</v>
      </c>
      <c r="R218" s="221">
        <f>Q218*H218</f>
        <v>0.00011400000000000001</v>
      </c>
      <c r="S218" s="221">
        <v>0</v>
      </c>
      <c r="T218" s="222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3" t="s">
        <v>167</v>
      </c>
      <c r="AT218" s="223" t="s">
        <v>163</v>
      </c>
      <c r="AU218" s="223" t="s">
        <v>80</v>
      </c>
      <c r="AY218" s="17" t="s">
        <v>132</v>
      </c>
      <c r="BE218" s="224">
        <f>IF(N218="základní",J218,0)</f>
        <v>0</v>
      </c>
      <c r="BF218" s="224">
        <f>IF(N218="snížená",J218,0)</f>
        <v>0</v>
      </c>
      <c r="BG218" s="224">
        <f>IF(N218="zákl. přenesená",J218,0)</f>
        <v>0</v>
      </c>
      <c r="BH218" s="224">
        <f>IF(N218="sníž. přenesená",J218,0)</f>
        <v>0</v>
      </c>
      <c r="BI218" s="224">
        <f>IF(N218="nulová",J218,0)</f>
        <v>0</v>
      </c>
      <c r="BJ218" s="17" t="s">
        <v>78</v>
      </c>
      <c r="BK218" s="224">
        <f>ROUND(I218*H218,2)</f>
        <v>0</v>
      </c>
      <c r="BL218" s="17" t="s">
        <v>139</v>
      </c>
      <c r="BM218" s="223" t="s">
        <v>381</v>
      </c>
    </row>
    <row r="219" s="2" customFormat="1">
      <c r="A219" s="38"/>
      <c r="B219" s="39"/>
      <c r="C219" s="40"/>
      <c r="D219" s="225" t="s">
        <v>141</v>
      </c>
      <c r="E219" s="40"/>
      <c r="F219" s="226" t="s">
        <v>379</v>
      </c>
      <c r="G219" s="40"/>
      <c r="H219" s="40"/>
      <c r="I219" s="227"/>
      <c r="J219" s="40"/>
      <c r="K219" s="40"/>
      <c r="L219" s="44"/>
      <c r="M219" s="228"/>
      <c r="N219" s="229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141</v>
      </c>
      <c r="AU219" s="17" t="s">
        <v>80</v>
      </c>
    </row>
    <row r="220" s="2" customFormat="1">
      <c r="A220" s="38"/>
      <c r="B220" s="39"/>
      <c r="C220" s="40"/>
      <c r="D220" s="225" t="s">
        <v>145</v>
      </c>
      <c r="E220" s="40"/>
      <c r="F220" s="232" t="s">
        <v>382</v>
      </c>
      <c r="G220" s="40"/>
      <c r="H220" s="40"/>
      <c r="I220" s="227"/>
      <c r="J220" s="40"/>
      <c r="K220" s="40"/>
      <c r="L220" s="44"/>
      <c r="M220" s="228"/>
      <c r="N220" s="229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145</v>
      </c>
      <c r="AU220" s="17" t="s">
        <v>80</v>
      </c>
    </row>
    <row r="221" s="13" customFormat="1">
      <c r="A221" s="13"/>
      <c r="B221" s="233"/>
      <c r="C221" s="234"/>
      <c r="D221" s="225" t="s">
        <v>153</v>
      </c>
      <c r="E221" s="234"/>
      <c r="F221" s="236" t="s">
        <v>383</v>
      </c>
      <c r="G221" s="234"/>
      <c r="H221" s="237">
        <v>0.114</v>
      </c>
      <c r="I221" s="238"/>
      <c r="J221" s="234"/>
      <c r="K221" s="234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153</v>
      </c>
      <c r="AU221" s="243" t="s">
        <v>80</v>
      </c>
      <c r="AV221" s="13" t="s">
        <v>80</v>
      </c>
      <c r="AW221" s="13" t="s">
        <v>4</v>
      </c>
      <c r="AX221" s="13" t="s">
        <v>78</v>
      </c>
      <c r="AY221" s="243" t="s">
        <v>132</v>
      </c>
    </row>
    <row r="222" s="2" customFormat="1" ht="24.15" customHeight="1">
      <c r="A222" s="38"/>
      <c r="B222" s="39"/>
      <c r="C222" s="212" t="s">
        <v>384</v>
      </c>
      <c r="D222" s="212" t="s">
        <v>134</v>
      </c>
      <c r="E222" s="213" t="s">
        <v>385</v>
      </c>
      <c r="F222" s="214" t="s">
        <v>386</v>
      </c>
      <c r="G222" s="215" t="s">
        <v>137</v>
      </c>
      <c r="H222" s="216">
        <v>18.399999999999999</v>
      </c>
      <c r="I222" s="217"/>
      <c r="J222" s="218">
        <f>ROUND(I222*H222,2)</f>
        <v>0</v>
      </c>
      <c r="K222" s="214" t="s">
        <v>138</v>
      </c>
      <c r="L222" s="44"/>
      <c r="M222" s="219" t="s">
        <v>19</v>
      </c>
      <c r="N222" s="220" t="s">
        <v>42</v>
      </c>
      <c r="O222" s="84"/>
      <c r="P222" s="221">
        <f>O222*H222</f>
        <v>0</v>
      </c>
      <c r="Q222" s="221">
        <v>0</v>
      </c>
      <c r="R222" s="221">
        <f>Q222*H222</f>
        <v>0</v>
      </c>
      <c r="S222" s="221">
        <v>0</v>
      </c>
      <c r="T222" s="222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3" t="s">
        <v>139</v>
      </c>
      <c r="AT222" s="223" t="s">
        <v>134</v>
      </c>
      <c r="AU222" s="223" t="s">
        <v>80</v>
      </c>
      <c r="AY222" s="17" t="s">
        <v>132</v>
      </c>
      <c r="BE222" s="224">
        <f>IF(N222="základní",J222,0)</f>
        <v>0</v>
      </c>
      <c r="BF222" s="224">
        <f>IF(N222="snížená",J222,0)</f>
        <v>0</v>
      </c>
      <c r="BG222" s="224">
        <f>IF(N222="zákl. přenesená",J222,0)</f>
        <v>0</v>
      </c>
      <c r="BH222" s="224">
        <f>IF(N222="sníž. přenesená",J222,0)</f>
        <v>0</v>
      </c>
      <c r="BI222" s="224">
        <f>IF(N222="nulová",J222,0)</f>
        <v>0</v>
      </c>
      <c r="BJ222" s="17" t="s">
        <v>78</v>
      </c>
      <c r="BK222" s="224">
        <f>ROUND(I222*H222,2)</f>
        <v>0</v>
      </c>
      <c r="BL222" s="17" t="s">
        <v>139</v>
      </c>
      <c r="BM222" s="223" t="s">
        <v>387</v>
      </c>
    </row>
    <row r="223" s="2" customFormat="1">
      <c r="A223" s="38"/>
      <c r="B223" s="39"/>
      <c r="C223" s="40"/>
      <c r="D223" s="225" t="s">
        <v>141</v>
      </c>
      <c r="E223" s="40"/>
      <c r="F223" s="226" t="s">
        <v>388</v>
      </c>
      <c r="G223" s="40"/>
      <c r="H223" s="40"/>
      <c r="I223" s="227"/>
      <c r="J223" s="40"/>
      <c r="K223" s="40"/>
      <c r="L223" s="44"/>
      <c r="M223" s="228"/>
      <c r="N223" s="229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141</v>
      </c>
      <c r="AU223" s="17" t="s">
        <v>80</v>
      </c>
    </row>
    <row r="224" s="2" customFormat="1">
      <c r="A224" s="38"/>
      <c r="B224" s="39"/>
      <c r="C224" s="40"/>
      <c r="D224" s="230" t="s">
        <v>143</v>
      </c>
      <c r="E224" s="40"/>
      <c r="F224" s="231" t="s">
        <v>389</v>
      </c>
      <c r="G224" s="40"/>
      <c r="H224" s="40"/>
      <c r="I224" s="227"/>
      <c r="J224" s="40"/>
      <c r="K224" s="40"/>
      <c r="L224" s="44"/>
      <c r="M224" s="228"/>
      <c r="N224" s="229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143</v>
      </c>
      <c r="AU224" s="17" t="s">
        <v>80</v>
      </c>
    </row>
    <row r="225" s="2" customFormat="1">
      <c r="A225" s="38"/>
      <c r="B225" s="39"/>
      <c r="C225" s="40"/>
      <c r="D225" s="225" t="s">
        <v>145</v>
      </c>
      <c r="E225" s="40"/>
      <c r="F225" s="232" t="s">
        <v>390</v>
      </c>
      <c r="G225" s="40"/>
      <c r="H225" s="40"/>
      <c r="I225" s="227"/>
      <c r="J225" s="40"/>
      <c r="K225" s="40"/>
      <c r="L225" s="44"/>
      <c r="M225" s="228"/>
      <c r="N225" s="229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145</v>
      </c>
      <c r="AU225" s="17" t="s">
        <v>80</v>
      </c>
    </row>
    <row r="226" s="13" customFormat="1">
      <c r="A226" s="13"/>
      <c r="B226" s="233"/>
      <c r="C226" s="234"/>
      <c r="D226" s="225" t="s">
        <v>153</v>
      </c>
      <c r="E226" s="235" t="s">
        <v>19</v>
      </c>
      <c r="F226" s="236" t="s">
        <v>391</v>
      </c>
      <c r="G226" s="234"/>
      <c r="H226" s="237">
        <v>18.399999999999999</v>
      </c>
      <c r="I226" s="238"/>
      <c r="J226" s="234"/>
      <c r="K226" s="234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153</v>
      </c>
      <c r="AU226" s="243" t="s">
        <v>80</v>
      </c>
      <c r="AV226" s="13" t="s">
        <v>80</v>
      </c>
      <c r="AW226" s="13" t="s">
        <v>33</v>
      </c>
      <c r="AX226" s="13" t="s">
        <v>78</v>
      </c>
      <c r="AY226" s="243" t="s">
        <v>132</v>
      </c>
    </row>
    <row r="227" s="2" customFormat="1" ht="24.15" customHeight="1">
      <c r="A227" s="38"/>
      <c r="B227" s="39"/>
      <c r="C227" s="212" t="s">
        <v>392</v>
      </c>
      <c r="D227" s="212" t="s">
        <v>134</v>
      </c>
      <c r="E227" s="213" t="s">
        <v>393</v>
      </c>
      <c r="F227" s="214" t="s">
        <v>394</v>
      </c>
      <c r="G227" s="215" t="s">
        <v>137</v>
      </c>
      <c r="H227" s="216">
        <v>12</v>
      </c>
      <c r="I227" s="217"/>
      <c r="J227" s="218">
        <f>ROUND(I227*H227,2)</f>
        <v>0</v>
      </c>
      <c r="K227" s="214" t="s">
        <v>138</v>
      </c>
      <c r="L227" s="44"/>
      <c r="M227" s="219" t="s">
        <v>19</v>
      </c>
      <c r="N227" s="220" t="s">
        <v>42</v>
      </c>
      <c r="O227" s="84"/>
      <c r="P227" s="221">
        <f>O227*H227</f>
        <v>0</v>
      </c>
      <c r="Q227" s="221">
        <v>0</v>
      </c>
      <c r="R227" s="221">
        <f>Q227*H227</f>
        <v>0</v>
      </c>
      <c r="S227" s="221">
        <v>0</v>
      </c>
      <c r="T227" s="222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3" t="s">
        <v>139</v>
      </c>
      <c r="AT227" s="223" t="s">
        <v>134</v>
      </c>
      <c r="AU227" s="223" t="s">
        <v>80</v>
      </c>
      <c r="AY227" s="17" t="s">
        <v>132</v>
      </c>
      <c r="BE227" s="224">
        <f>IF(N227="základní",J227,0)</f>
        <v>0</v>
      </c>
      <c r="BF227" s="224">
        <f>IF(N227="snížená",J227,0)</f>
        <v>0</v>
      </c>
      <c r="BG227" s="224">
        <f>IF(N227="zákl. přenesená",J227,0)</f>
        <v>0</v>
      </c>
      <c r="BH227" s="224">
        <f>IF(N227="sníž. přenesená",J227,0)</f>
        <v>0</v>
      </c>
      <c r="BI227" s="224">
        <f>IF(N227="nulová",J227,0)</f>
        <v>0</v>
      </c>
      <c r="BJ227" s="17" t="s">
        <v>78</v>
      </c>
      <c r="BK227" s="224">
        <f>ROUND(I227*H227,2)</f>
        <v>0</v>
      </c>
      <c r="BL227" s="17" t="s">
        <v>139</v>
      </c>
      <c r="BM227" s="223" t="s">
        <v>395</v>
      </c>
    </row>
    <row r="228" s="2" customFormat="1">
      <c r="A228" s="38"/>
      <c r="B228" s="39"/>
      <c r="C228" s="40"/>
      <c r="D228" s="225" t="s">
        <v>141</v>
      </c>
      <c r="E228" s="40"/>
      <c r="F228" s="226" t="s">
        <v>396</v>
      </c>
      <c r="G228" s="40"/>
      <c r="H228" s="40"/>
      <c r="I228" s="227"/>
      <c r="J228" s="40"/>
      <c r="K228" s="40"/>
      <c r="L228" s="44"/>
      <c r="M228" s="228"/>
      <c r="N228" s="229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141</v>
      </c>
      <c r="AU228" s="17" t="s">
        <v>80</v>
      </c>
    </row>
    <row r="229" s="2" customFormat="1">
      <c r="A229" s="38"/>
      <c r="B229" s="39"/>
      <c r="C229" s="40"/>
      <c r="D229" s="230" t="s">
        <v>143</v>
      </c>
      <c r="E229" s="40"/>
      <c r="F229" s="231" t="s">
        <v>397</v>
      </c>
      <c r="G229" s="40"/>
      <c r="H229" s="40"/>
      <c r="I229" s="227"/>
      <c r="J229" s="40"/>
      <c r="K229" s="40"/>
      <c r="L229" s="44"/>
      <c r="M229" s="228"/>
      <c r="N229" s="229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143</v>
      </c>
      <c r="AU229" s="17" t="s">
        <v>80</v>
      </c>
    </row>
    <row r="230" s="2" customFormat="1">
      <c r="A230" s="38"/>
      <c r="B230" s="39"/>
      <c r="C230" s="40"/>
      <c r="D230" s="225" t="s">
        <v>145</v>
      </c>
      <c r="E230" s="40"/>
      <c r="F230" s="232" t="s">
        <v>249</v>
      </c>
      <c r="G230" s="40"/>
      <c r="H230" s="40"/>
      <c r="I230" s="227"/>
      <c r="J230" s="40"/>
      <c r="K230" s="40"/>
      <c r="L230" s="44"/>
      <c r="M230" s="228"/>
      <c r="N230" s="229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145</v>
      </c>
      <c r="AU230" s="17" t="s">
        <v>80</v>
      </c>
    </row>
    <row r="231" s="13" customFormat="1">
      <c r="A231" s="13"/>
      <c r="B231" s="233"/>
      <c r="C231" s="234"/>
      <c r="D231" s="225" t="s">
        <v>153</v>
      </c>
      <c r="E231" s="235" t="s">
        <v>19</v>
      </c>
      <c r="F231" s="236" t="s">
        <v>398</v>
      </c>
      <c r="G231" s="234"/>
      <c r="H231" s="237">
        <v>12</v>
      </c>
      <c r="I231" s="238"/>
      <c r="J231" s="234"/>
      <c r="K231" s="234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153</v>
      </c>
      <c r="AU231" s="243" t="s">
        <v>80</v>
      </c>
      <c r="AV231" s="13" t="s">
        <v>80</v>
      </c>
      <c r="AW231" s="13" t="s">
        <v>33</v>
      </c>
      <c r="AX231" s="13" t="s">
        <v>78</v>
      </c>
      <c r="AY231" s="243" t="s">
        <v>132</v>
      </c>
    </row>
    <row r="232" s="2" customFormat="1" ht="16.5" customHeight="1">
      <c r="A232" s="38"/>
      <c r="B232" s="39"/>
      <c r="C232" s="244" t="s">
        <v>399</v>
      </c>
      <c r="D232" s="244" t="s">
        <v>163</v>
      </c>
      <c r="E232" s="245" t="s">
        <v>400</v>
      </c>
      <c r="F232" s="246" t="s">
        <v>401</v>
      </c>
      <c r="G232" s="247" t="s">
        <v>402</v>
      </c>
      <c r="H232" s="248">
        <v>3.04</v>
      </c>
      <c r="I232" s="249"/>
      <c r="J232" s="250">
        <f>ROUND(I232*H232,2)</f>
        <v>0</v>
      </c>
      <c r="K232" s="246" t="s">
        <v>19</v>
      </c>
      <c r="L232" s="251"/>
      <c r="M232" s="252" t="s">
        <v>19</v>
      </c>
      <c r="N232" s="253" t="s">
        <v>42</v>
      </c>
      <c r="O232" s="84"/>
      <c r="P232" s="221">
        <f>O232*H232</f>
        <v>0</v>
      </c>
      <c r="Q232" s="221">
        <v>0.20000000000000001</v>
      </c>
      <c r="R232" s="221">
        <f>Q232*H232</f>
        <v>0.6080000000000001</v>
      </c>
      <c r="S232" s="221">
        <v>0</v>
      </c>
      <c r="T232" s="222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3" t="s">
        <v>167</v>
      </c>
      <c r="AT232" s="223" t="s">
        <v>163</v>
      </c>
      <c r="AU232" s="223" t="s">
        <v>80</v>
      </c>
      <c r="AY232" s="17" t="s">
        <v>132</v>
      </c>
      <c r="BE232" s="224">
        <f>IF(N232="základní",J232,0)</f>
        <v>0</v>
      </c>
      <c r="BF232" s="224">
        <f>IF(N232="snížená",J232,0)</f>
        <v>0</v>
      </c>
      <c r="BG232" s="224">
        <f>IF(N232="zákl. přenesená",J232,0)</f>
        <v>0</v>
      </c>
      <c r="BH232" s="224">
        <f>IF(N232="sníž. přenesená",J232,0)</f>
        <v>0</v>
      </c>
      <c r="BI232" s="224">
        <f>IF(N232="nulová",J232,0)</f>
        <v>0</v>
      </c>
      <c r="BJ232" s="17" t="s">
        <v>78</v>
      </c>
      <c r="BK232" s="224">
        <f>ROUND(I232*H232,2)</f>
        <v>0</v>
      </c>
      <c r="BL232" s="17" t="s">
        <v>139</v>
      </c>
      <c r="BM232" s="223" t="s">
        <v>403</v>
      </c>
    </row>
    <row r="233" s="2" customFormat="1">
      <c r="A233" s="38"/>
      <c r="B233" s="39"/>
      <c r="C233" s="40"/>
      <c r="D233" s="225" t="s">
        <v>141</v>
      </c>
      <c r="E233" s="40"/>
      <c r="F233" s="226" t="s">
        <v>401</v>
      </c>
      <c r="G233" s="40"/>
      <c r="H233" s="40"/>
      <c r="I233" s="227"/>
      <c r="J233" s="40"/>
      <c r="K233" s="40"/>
      <c r="L233" s="44"/>
      <c r="M233" s="228"/>
      <c r="N233" s="229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141</v>
      </c>
      <c r="AU233" s="17" t="s">
        <v>80</v>
      </c>
    </row>
    <row r="234" s="13" customFormat="1">
      <c r="A234" s="13"/>
      <c r="B234" s="233"/>
      <c r="C234" s="234"/>
      <c r="D234" s="225" t="s">
        <v>153</v>
      </c>
      <c r="E234" s="235" t="s">
        <v>19</v>
      </c>
      <c r="F234" s="236" t="s">
        <v>404</v>
      </c>
      <c r="G234" s="234"/>
      <c r="H234" s="237">
        <v>3.04</v>
      </c>
      <c r="I234" s="238"/>
      <c r="J234" s="234"/>
      <c r="K234" s="234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153</v>
      </c>
      <c r="AU234" s="243" t="s">
        <v>80</v>
      </c>
      <c r="AV234" s="13" t="s">
        <v>80</v>
      </c>
      <c r="AW234" s="13" t="s">
        <v>33</v>
      </c>
      <c r="AX234" s="13" t="s">
        <v>78</v>
      </c>
      <c r="AY234" s="243" t="s">
        <v>132</v>
      </c>
    </row>
    <row r="235" s="2" customFormat="1" ht="24.15" customHeight="1">
      <c r="A235" s="38"/>
      <c r="B235" s="39"/>
      <c r="C235" s="212" t="s">
        <v>405</v>
      </c>
      <c r="D235" s="212" t="s">
        <v>134</v>
      </c>
      <c r="E235" s="213" t="s">
        <v>406</v>
      </c>
      <c r="F235" s="214" t="s">
        <v>407</v>
      </c>
      <c r="G235" s="215" t="s">
        <v>195</v>
      </c>
      <c r="H235" s="216">
        <v>0.0089999999999999993</v>
      </c>
      <c r="I235" s="217"/>
      <c r="J235" s="218">
        <f>ROUND(I235*H235,2)</f>
        <v>0</v>
      </c>
      <c r="K235" s="214" t="s">
        <v>138</v>
      </c>
      <c r="L235" s="44"/>
      <c r="M235" s="219" t="s">
        <v>19</v>
      </c>
      <c r="N235" s="220" t="s">
        <v>42</v>
      </c>
      <c r="O235" s="84"/>
      <c r="P235" s="221">
        <f>O235*H235</f>
        <v>0</v>
      </c>
      <c r="Q235" s="221">
        <v>0</v>
      </c>
      <c r="R235" s="221">
        <f>Q235*H235</f>
        <v>0</v>
      </c>
      <c r="S235" s="221">
        <v>0</v>
      </c>
      <c r="T235" s="222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3" t="s">
        <v>139</v>
      </c>
      <c r="AT235" s="223" t="s">
        <v>134</v>
      </c>
      <c r="AU235" s="223" t="s">
        <v>80</v>
      </c>
      <c r="AY235" s="17" t="s">
        <v>132</v>
      </c>
      <c r="BE235" s="224">
        <f>IF(N235="základní",J235,0)</f>
        <v>0</v>
      </c>
      <c r="BF235" s="224">
        <f>IF(N235="snížená",J235,0)</f>
        <v>0</v>
      </c>
      <c r="BG235" s="224">
        <f>IF(N235="zákl. přenesená",J235,0)</f>
        <v>0</v>
      </c>
      <c r="BH235" s="224">
        <f>IF(N235="sníž. přenesená",J235,0)</f>
        <v>0</v>
      </c>
      <c r="BI235" s="224">
        <f>IF(N235="nulová",J235,0)</f>
        <v>0</v>
      </c>
      <c r="BJ235" s="17" t="s">
        <v>78</v>
      </c>
      <c r="BK235" s="224">
        <f>ROUND(I235*H235,2)</f>
        <v>0</v>
      </c>
      <c r="BL235" s="17" t="s">
        <v>139</v>
      </c>
      <c r="BM235" s="223" t="s">
        <v>408</v>
      </c>
    </row>
    <row r="236" s="2" customFormat="1">
      <c r="A236" s="38"/>
      <c r="B236" s="39"/>
      <c r="C236" s="40"/>
      <c r="D236" s="225" t="s">
        <v>141</v>
      </c>
      <c r="E236" s="40"/>
      <c r="F236" s="226" t="s">
        <v>409</v>
      </c>
      <c r="G236" s="40"/>
      <c r="H236" s="40"/>
      <c r="I236" s="227"/>
      <c r="J236" s="40"/>
      <c r="K236" s="40"/>
      <c r="L236" s="44"/>
      <c r="M236" s="228"/>
      <c r="N236" s="229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141</v>
      </c>
      <c r="AU236" s="17" t="s">
        <v>80</v>
      </c>
    </row>
    <row r="237" s="2" customFormat="1">
      <c r="A237" s="38"/>
      <c r="B237" s="39"/>
      <c r="C237" s="40"/>
      <c r="D237" s="230" t="s">
        <v>143</v>
      </c>
      <c r="E237" s="40"/>
      <c r="F237" s="231" t="s">
        <v>410</v>
      </c>
      <c r="G237" s="40"/>
      <c r="H237" s="40"/>
      <c r="I237" s="227"/>
      <c r="J237" s="40"/>
      <c r="K237" s="40"/>
      <c r="L237" s="44"/>
      <c r="M237" s="228"/>
      <c r="N237" s="229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143</v>
      </c>
      <c r="AU237" s="17" t="s">
        <v>80</v>
      </c>
    </row>
    <row r="238" s="2" customFormat="1">
      <c r="A238" s="38"/>
      <c r="B238" s="39"/>
      <c r="C238" s="40"/>
      <c r="D238" s="225" t="s">
        <v>145</v>
      </c>
      <c r="E238" s="40"/>
      <c r="F238" s="232" t="s">
        <v>411</v>
      </c>
      <c r="G238" s="40"/>
      <c r="H238" s="40"/>
      <c r="I238" s="227"/>
      <c r="J238" s="40"/>
      <c r="K238" s="40"/>
      <c r="L238" s="44"/>
      <c r="M238" s="228"/>
      <c r="N238" s="229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145</v>
      </c>
      <c r="AU238" s="17" t="s">
        <v>80</v>
      </c>
    </row>
    <row r="239" s="13" customFormat="1">
      <c r="A239" s="13"/>
      <c r="B239" s="233"/>
      <c r="C239" s="234"/>
      <c r="D239" s="225" t="s">
        <v>153</v>
      </c>
      <c r="E239" s="235" t="s">
        <v>19</v>
      </c>
      <c r="F239" s="236" t="s">
        <v>412</v>
      </c>
      <c r="G239" s="234"/>
      <c r="H239" s="237">
        <v>0.001</v>
      </c>
      <c r="I239" s="238"/>
      <c r="J239" s="234"/>
      <c r="K239" s="234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153</v>
      </c>
      <c r="AU239" s="243" t="s">
        <v>80</v>
      </c>
      <c r="AV239" s="13" t="s">
        <v>80</v>
      </c>
      <c r="AW239" s="13" t="s">
        <v>33</v>
      </c>
      <c r="AX239" s="13" t="s">
        <v>71</v>
      </c>
      <c r="AY239" s="243" t="s">
        <v>132</v>
      </c>
    </row>
    <row r="240" s="13" customFormat="1">
      <c r="A240" s="13"/>
      <c r="B240" s="233"/>
      <c r="C240" s="234"/>
      <c r="D240" s="225" t="s">
        <v>153</v>
      </c>
      <c r="E240" s="235" t="s">
        <v>19</v>
      </c>
      <c r="F240" s="236" t="s">
        <v>413</v>
      </c>
      <c r="G240" s="234"/>
      <c r="H240" s="237">
        <v>0.0080000000000000002</v>
      </c>
      <c r="I240" s="238"/>
      <c r="J240" s="234"/>
      <c r="K240" s="234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153</v>
      </c>
      <c r="AU240" s="243" t="s">
        <v>80</v>
      </c>
      <c r="AV240" s="13" t="s">
        <v>80</v>
      </c>
      <c r="AW240" s="13" t="s">
        <v>33</v>
      </c>
      <c r="AX240" s="13" t="s">
        <v>71</v>
      </c>
      <c r="AY240" s="243" t="s">
        <v>132</v>
      </c>
    </row>
    <row r="241" s="14" customFormat="1">
      <c r="A241" s="14"/>
      <c r="B241" s="257"/>
      <c r="C241" s="258"/>
      <c r="D241" s="225" t="s">
        <v>153</v>
      </c>
      <c r="E241" s="259" t="s">
        <v>19</v>
      </c>
      <c r="F241" s="260" t="s">
        <v>414</v>
      </c>
      <c r="G241" s="258"/>
      <c r="H241" s="261">
        <v>0.0089999999999999993</v>
      </c>
      <c r="I241" s="262"/>
      <c r="J241" s="258"/>
      <c r="K241" s="258"/>
      <c r="L241" s="263"/>
      <c r="M241" s="264"/>
      <c r="N241" s="265"/>
      <c r="O241" s="265"/>
      <c r="P241" s="265"/>
      <c r="Q241" s="265"/>
      <c r="R241" s="265"/>
      <c r="S241" s="265"/>
      <c r="T241" s="266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7" t="s">
        <v>153</v>
      </c>
      <c r="AU241" s="267" t="s">
        <v>80</v>
      </c>
      <c r="AV241" s="14" t="s">
        <v>139</v>
      </c>
      <c r="AW241" s="14" t="s">
        <v>33</v>
      </c>
      <c r="AX241" s="14" t="s">
        <v>78</v>
      </c>
      <c r="AY241" s="267" t="s">
        <v>132</v>
      </c>
    </row>
    <row r="242" s="2" customFormat="1" ht="24.15" customHeight="1">
      <c r="A242" s="38"/>
      <c r="B242" s="39"/>
      <c r="C242" s="244" t="s">
        <v>415</v>
      </c>
      <c r="D242" s="244" t="s">
        <v>163</v>
      </c>
      <c r="E242" s="245" t="s">
        <v>416</v>
      </c>
      <c r="F242" s="246" t="s">
        <v>417</v>
      </c>
      <c r="G242" s="247" t="s">
        <v>166</v>
      </c>
      <c r="H242" s="248">
        <v>1.1399999999999999</v>
      </c>
      <c r="I242" s="249"/>
      <c r="J242" s="250">
        <f>ROUND(I242*H242,2)</f>
        <v>0</v>
      </c>
      <c r="K242" s="246" t="s">
        <v>19</v>
      </c>
      <c r="L242" s="251"/>
      <c r="M242" s="252" t="s">
        <v>19</v>
      </c>
      <c r="N242" s="253" t="s">
        <v>42</v>
      </c>
      <c r="O242" s="84"/>
      <c r="P242" s="221">
        <f>O242*H242</f>
        <v>0</v>
      </c>
      <c r="Q242" s="221">
        <v>0.001</v>
      </c>
      <c r="R242" s="221">
        <f>Q242*H242</f>
        <v>0.00114</v>
      </c>
      <c r="S242" s="221">
        <v>0</v>
      </c>
      <c r="T242" s="222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3" t="s">
        <v>167</v>
      </c>
      <c r="AT242" s="223" t="s">
        <v>163</v>
      </c>
      <c r="AU242" s="223" t="s">
        <v>80</v>
      </c>
      <c r="AY242" s="17" t="s">
        <v>132</v>
      </c>
      <c r="BE242" s="224">
        <f>IF(N242="základní",J242,0)</f>
        <v>0</v>
      </c>
      <c r="BF242" s="224">
        <f>IF(N242="snížená",J242,0)</f>
        <v>0</v>
      </c>
      <c r="BG242" s="224">
        <f>IF(N242="zákl. přenesená",J242,0)</f>
        <v>0</v>
      </c>
      <c r="BH242" s="224">
        <f>IF(N242="sníž. přenesená",J242,0)</f>
        <v>0</v>
      </c>
      <c r="BI242" s="224">
        <f>IF(N242="nulová",J242,0)</f>
        <v>0</v>
      </c>
      <c r="BJ242" s="17" t="s">
        <v>78</v>
      </c>
      <c r="BK242" s="224">
        <f>ROUND(I242*H242,2)</f>
        <v>0</v>
      </c>
      <c r="BL242" s="17" t="s">
        <v>139</v>
      </c>
      <c r="BM242" s="223" t="s">
        <v>418</v>
      </c>
    </row>
    <row r="243" s="2" customFormat="1">
      <c r="A243" s="38"/>
      <c r="B243" s="39"/>
      <c r="C243" s="40"/>
      <c r="D243" s="225" t="s">
        <v>141</v>
      </c>
      <c r="E243" s="40"/>
      <c r="F243" s="226" t="s">
        <v>417</v>
      </c>
      <c r="G243" s="40"/>
      <c r="H243" s="40"/>
      <c r="I243" s="227"/>
      <c r="J243" s="40"/>
      <c r="K243" s="40"/>
      <c r="L243" s="44"/>
      <c r="M243" s="228"/>
      <c r="N243" s="229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141</v>
      </c>
      <c r="AU243" s="17" t="s">
        <v>80</v>
      </c>
    </row>
    <row r="244" s="13" customFormat="1">
      <c r="A244" s="13"/>
      <c r="B244" s="233"/>
      <c r="C244" s="234"/>
      <c r="D244" s="225" t="s">
        <v>153</v>
      </c>
      <c r="E244" s="235" t="s">
        <v>19</v>
      </c>
      <c r="F244" s="236" t="s">
        <v>419</v>
      </c>
      <c r="G244" s="234"/>
      <c r="H244" s="237">
        <v>1.1399999999999999</v>
      </c>
      <c r="I244" s="238"/>
      <c r="J244" s="234"/>
      <c r="K244" s="234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153</v>
      </c>
      <c r="AU244" s="243" t="s">
        <v>80</v>
      </c>
      <c r="AV244" s="13" t="s">
        <v>80</v>
      </c>
      <c r="AW244" s="13" t="s">
        <v>33</v>
      </c>
      <c r="AX244" s="13" t="s">
        <v>78</v>
      </c>
      <c r="AY244" s="243" t="s">
        <v>132</v>
      </c>
    </row>
    <row r="245" s="2" customFormat="1" ht="16.5" customHeight="1">
      <c r="A245" s="38"/>
      <c r="B245" s="39"/>
      <c r="C245" s="244" t="s">
        <v>296</v>
      </c>
      <c r="D245" s="244" t="s">
        <v>163</v>
      </c>
      <c r="E245" s="245" t="s">
        <v>420</v>
      </c>
      <c r="F245" s="246" t="s">
        <v>421</v>
      </c>
      <c r="G245" s="247" t="s">
        <v>166</v>
      </c>
      <c r="H245" s="248">
        <v>7.5999999999999996</v>
      </c>
      <c r="I245" s="249"/>
      <c r="J245" s="250">
        <f>ROUND(I245*H245,2)</f>
        <v>0</v>
      </c>
      <c r="K245" s="246" t="s">
        <v>19</v>
      </c>
      <c r="L245" s="251"/>
      <c r="M245" s="252" t="s">
        <v>19</v>
      </c>
      <c r="N245" s="253" t="s">
        <v>42</v>
      </c>
      <c r="O245" s="84"/>
      <c r="P245" s="221">
        <f>O245*H245</f>
        <v>0</v>
      </c>
      <c r="Q245" s="221">
        <v>0.001</v>
      </c>
      <c r="R245" s="221">
        <f>Q245*H245</f>
        <v>0.0076</v>
      </c>
      <c r="S245" s="221">
        <v>0</v>
      </c>
      <c r="T245" s="222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3" t="s">
        <v>167</v>
      </c>
      <c r="AT245" s="223" t="s">
        <v>163</v>
      </c>
      <c r="AU245" s="223" t="s">
        <v>80</v>
      </c>
      <c r="AY245" s="17" t="s">
        <v>132</v>
      </c>
      <c r="BE245" s="224">
        <f>IF(N245="základní",J245,0)</f>
        <v>0</v>
      </c>
      <c r="BF245" s="224">
        <f>IF(N245="snížená",J245,0)</f>
        <v>0</v>
      </c>
      <c r="BG245" s="224">
        <f>IF(N245="zákl. přenesená",J245,0)</f>
        <v>0</v>
      </c>
      <c r="BH245" s="224">
        <f>IF(N245="sníž. přenesená",J245,0)</f>
        <v>0</v>
      </c>
      <c r="BI245" s="224">
        <f>IF(N245="nulová",J245,0)</f>
        <v>0</v>
      </c>
      <c r="BJ245" s="17" t="s">
        <v>78</v>
      </c>
      <c r="BK245" s="224">
        <f>ROUND(I245*H245,2)</f>
        <v>0</v>
      </c>
      <c r="BL245" s="17" t="s">
        <v>139</v>
      </c>
      <c r="BM245" s="223" t="s">
        <v>422</v>
      </c>
    </row>
    <row r="246" s="2" customFormat="1">
      <c r="A246" s="38"/>
      <c r="B246" s="39"/>
      <c r="C246" s="40"/>
      <c r="D246" s="225" t="s">
        <v>141</v>
      </c>
      <c r="E246" s="40"/>
      <c r="F246" s="226" t="s">
        <v>421</v>
      </c>
      <c r="G246" s="40"/>
      <c r="H246" s="40"/>
      <c r="I246" s="227"/>
      <c r="J246" s="40"/>
      <c r="K246" s="40"/>
      <c r="L246" s="44"/>
      <c r="M246" s="228"/>
      <c r="N246" s="229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141</v>
      </c>
      <c r="AU246" s="17" t="s">
        <v>80</v>
      </c>
    </row>
    <row r="247" s="13" customFormat="1">
      <c r="A247" s="13"/>
      <c r="B247" s="233"/>
      <c r="C247" s="234"/>
      <c r="D247" s="225" t="s">
        <v>153</v>
      </c>
      <c r="E247" s="235" t="s">
        <v>19</v>
      </c>
      <c r="F247" s="236" t="s">
        <v>423</v>
      </c>
      <c r="G247" s="234"/>
      <c r="H247" s="237">
        <v>7.5999999999999996</v>
      </c>
      <c r="I247" s="238"/>
      <c r="J247" s="234"/>
      <c r="K247" s="234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153</v>
      </c>
      <c r="AU247" s="243" t="s">
        <v>80</v>
      </c>
      <c r="AV247" s="13" t="s">
        <v>80</v>
      </c>
      <c r="AW247" s="13" t="s">
        <v>33</v>
      </c>
      <c r="AX247" s="13" t="s">
        <v>78</v>
      </c>
      <c r="AY247" s="243" t="s">
        <v>132</v>
      </c>
    </row>
    <row r="248" s="2" customFormat="1" ht="16.5" customHeight="1">
      <c r="A248" s="38"/>
      <c r="B248" s="39"/>
      <c r="C248" s="212" t="s">
        <v>424</v>
      </c>
      <c r="D248" s="212" t="s">
        <v>134</v>
      </c>
      <c r="E248" s="213" t="s">
        <v>425</v>
      </c>
      <c r="F248" s="214" t="s">
        <v>426</v>
      </c>
      <c r="G248" s="215" t="s">
        <v>402</v>
      </c>
      <c r="H248" s="216">
        <v>1.8999999999999999</v>
      </c>
      <c r="I248" s="217"/>
      <c r="J248" s="218">
        <f>ROUND(I248*H248,2)</f>
        <v>0</v>
      </c>
      <c r="K248" s="214" t="s">
        <v>138</v>
      </c>
      <c r="L248" s="44"/>
      <c r="M248" s="219" t="s">
        <v>19</v>
      </c>
      <c r="N248" s="220" t="s">
        <v>42</v>
      </c>
      <c r="O248" s="84"/>
      <c r="P248" s="221">
        <f>O248*H248</f>
        <v>0</v>
      </c>
      <c r="Q248" s="221">
        <v>0</v>
      </c>
      <c r="R248" s="221">
        <f>Q248*H248</f>
        <v>0</v>
      </c>
      <c r="S248" s="221">
        <v>0</v>
      </c>
      <c r="T248" s="222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3" t="s">
        <v>139</v>
      </c>
      <c r="AT248" s="223" t="s">
        <v>134</v>
      </c>
      <c r="AU248" s="223" t="s">
        <v>80</v>
      </c>
      <c r="AY248" s="17" t="s">
        <v>132</v>
      </c>
      <c r="BE248" s="224">
        <f>IF(N248="základní",J248,0)</f>
        <v>0</v>
      </c>
      <c r="BF248" s="224">
        <f>IF(N248="snížená",J248,0)</f>
        <v>0</v>
      </c>
      <c r="BG248" s="224">
        <f>IF(N248="zákl. přenesená",J248,0)</f>
        <v>0</v>
      </c>
      <c r="BH248" s="224">
        <f>IF(N248="sníž. přenesená",J248,0)</f>
        <v>0</v>
      </c>
      <c r="BI248" s="224">
        <f>IF(N248="nulová",J248,0)</f>
        <v>0</v>
      </c>
      <c r="BJ248" s="17" t="s">
        <v>78</v>
      </c>
      <c r="BK248" s="224">
        <f>ROUND(I248*H248,2)</f>
        <v>0</v>
      </c>
      <c r="BL248" s="17" t="s">
        <v>139</v>
      </c>
      <c r="BM248" s="223" t="s">
        <v>427</v>
      </c>
    </row>
    <row r="249" s="2" customFormat="1">
      <c r="A249" s="38"/>
      <c r="B249" s="39"/>
      <c r="C249" s="40"/>
      <c r="D249" s="225" t="s">
        <v>141</v>
      </c>
      <c r="E249" s="40"/>
      <c r="F249" s="226" t="s">
        <v>428</v>
      </c>
      <c r="G249" s="40"/>
      <c r="H249" s="40"/>
      <c r="I249" s="227"/>
      <c r="J249" s="40"/>
      <c r="K249" s="40"/>
      <c r="L249" s="44"/>
      <c r="M249" s="228"/>
      <c r="N249" s="229"/>
      <c r="O249" s="84"/>
      <c r="P249" s="84"/>
      <c r="Q249" s="84"/>
      <c r="R249" s="84"/>
      <c r="S249" s="84"/>
      <c r="T249" s="85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141</v>
      </c>
      <c r="AU249" s="17" t="s">
        <v>80</v>
      </c>
    </row>
    <row r="250" s="2" customFormat="1">
      <c r="A250" s="38"/>
      <c r="B250" s="39"/>
      <c r="C250" s="40"/>
      <c r="D250" s="230" t="s">
        <v>143</v>
      </c>
      <c r="E250" s="40"/>
      <c r="F250" s="231" t="s">
        <v>429</v>
      </c>
      <c r="G250" s="40"/>
      <c r="H250" s="40"/>
      <c r="I250" s="227"/>
      <c r="J250" s="40"/>
      <c r="K250" s="40"/>
      <c r="L250" s="44"/>
      <c r="M250" s="228"/>
      <c r="N250" s="229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143</v>
      </c>
      <c r="AU250" s="17" t="s">
        <v>80</v>
      </c>
    </row>
    <row r="251" s="2" customFormat="1">
      <c r="A251" s="38"/>
      <c r="B251" s="39"/>
      <c r="C251" s="40"/>
      <c r="D251" s="225" t="s">
        <v>145</v>
      </c>
      <c r="E251" s="40"/>
      <c r="F251" s="232" t="s">
        <v>430</v>
      </c>
      <c r="G251" s="40"/>
      <c r="H251" s="40"/>
      <c r="I251" s="227"/>
      <c r="J251" s="40"/>
      <c r="K251" s="40"/>
      <c r="L251" s="44"/>
      <c r="M251" s="228"/>
      <c r="N251" s="229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145</v>
      </c>
      <c r="AU251" s="17" t="s">
        <v>80</v>
      </c>
    </row>
    <row r="252" s="13" customFormat="1">
      <c r="A252" s="13"/>
      <c r="B252" s="233"/>
      <c r="C252" s="234"/>
      <c r="D252" s="225" t="s">
        <v>153</v>
      </c>
      <c r="E252" s="235" t="s">
        <v>19</v>
      </c>
      <c r="F252" s="236" t="s">
        <v>431</v>
      </c>
      <c r="G252" s="234"/>
      <c r="H252" s="237">
        <v>1.8999999999999999</v>
      </c>
      <c r="I252" s="238"/>
      <c r="J252" s="234"/>
      <c r="K252" s="234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153</v>
      </c>
      <c r="AU252" s="243" t="s">
        <v>80</v>
      </c>
      <c r="AV252" s="13" t="s">
        <v>80</v>
      </c>
      <c r="AW252" s="13" t="s">
        <v>33</v>
      </c>
      <c r="AX252" s="13" t="s">
        <v>78</v>
      </c>
      <c r="AY252" s="243" t="s">
        <v>132</v>
      </c>
    </row>
    <row r="253" s="2" customFormat="1" ht="21.75" customHeight="1">
      <c r="A253" s="38"/>
      <c r="B253" s="39"/>
      <c r="C253" s="212" t="s">
        <v>432</v>
      </c>
      <c r="D253" s="212" t="s">
        <v>134</v>
      </c>
      <c r="E253" s="213" t="s">
        <v>433</v>
      </c>
      <c r="F253" s="214" t="s">
        <v>434</v>
      </c>
      <c r="G253" s="215" t="s">
        <v>402</v>
      </c>
      <c r="H253" s="216">
        <v>1.8999999999999999</v>
      </c>
      <c r="I253" s="217"/>
      <c r="J253" s="218">
        <f>ROUND(I253*H253,2)</f>
        <v>0</v>
      </c>
      <c r="K253" s="214" t="s">
        <v>138</v>
      </c>
      <c r="L253" s="44"/>
      <c r="M253" s="219" t="s">
        <v>19</v>
      </c>
      <c r="N253" s="220" t="s">
        <v>42</v>
      </c>
      <c r="O253" s="84"/>
      <c r="P253" s="221">
        <f>O253*H253</f>
        <v>0</v>
      </c>
      <c r="Q253" s="221">
        <v>0</v>
      </c>
      <c r="R253" s="221">
        <f>Q253*H253</f>
        <v>0</v>
      </c>
      <c r="S253" s="221">
        <v>0</v>
      </c>
      <c r="T253" s="222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3" t="s">
        <v>139</v>
      </c>
      <c r="AT253" s="223" t="s">
        <v>134</v>
      </c>
      <c r="AU253" s="223" t="s">
        <v>80</v>
      </c>
      <c r="AY253" s="17" t="s">
        <v>132</v>
      </c>
      <c r="BE253" s="224">
        <f>IF(N253="základní",J253,0)</f>
        <v>0</v>
      </c>
      <c r="BF253" s="224">
        <f>IF(N253="snížená",J253,0)</f>
        <v>0</v>
      </c>
      <c r="BG253" s="224">
        <f>IF(N253="zákl. přenesená",J253,0)</f>
        <v>0</v>
      </c>
      <c r="BH253" s="224">
        <f>IF(N253="sníž. přenesená",J253,0)</f>
        <v>0</v>
      </c>
      <c r="BI253" s="224">
        <f>IF(N253="nulová",J253,0)</f>
        <v>0</v>
      </c>
      <c r="BJ253" s="17" t="s">
        <v>78</v>
      </c>
      <c r="BK253" s="224">
        <f>ROUND(I253*H253,2)</f>
        <v>0</v>
      </c>
      <c r="BL253" s="17" t="s">
        <v>139</v>
      </c>
      <c r="BM253" s="223" t="s">
        <v>435</v>
      </c>
    </row>
    <row r="254" s="2" customFormat="1">
      <c r="A254" s="38"/>
      <c r="B254" s="39"/>
      <c r="C254" s="40"/>
      <c r="D254" s="225" t="s">
        <v>141</v>
      </c>
      <c r="E254" s="40"/>
      <c r="F254" s="226" t="s">
        <v>436</v>
      </c>
      <c r="G254" s="40"/>
      <c r="H254" s="40"/>
      <c r="I254" s="227"/>
      <c r="J254" s="40"/>
      <c r="K254" s="40"/>
      <c r="L254" s="44"/>
      <c r="M254" s="228"/>
      <c r="N254" s="229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141</v>
      </c>
      <c r="AU254" s="17" t="s">
        <v>80</v>
      </c>
    </row>
    <row r="255" s="2" customFormat="1">
      <c r="A255" s="38"/>
      <c r="B255" s="39"/>
      <c r="C255" s="40"/>
      <c r="D255" s="230" t="s">
        <v>143</v>
      </c>
      <c r="E255" s="40"/>
      <c r="F255" s="231" t="s">
        <v>437</v>
      </c>
      <c r="G255" s="40"/>
      <c r="H255" s="40"/>
      <c r="I255" s="227"/>
      <c r="J255" s="40"/>
      <c r="K255" s="40"/>
      <c r="L255" s="44"/>
      <c r="M255" s="228"/>
      <c r="N255" s="229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143</v>
      </c>
      <c r="AU255" s="17" t="s">
        <v>80</v>
      </c>
    </row>
    <row r="256" s="2" customFormat="1">
      <c r="A256" s="38"/>
      <c r="B256" s="39"/>
      <c r="C256" s="40"/>
      <c r="D256" s="225" t="s">
        <v>145</v>
      </c>
      <c r="E256" s="40"/>
      <c r="F256" s="232" t="s">
        <v>438</v>
      </c>
      <c r="G256" s="40"/>
      <c r="H256" s="40"/>
      <c r="I256" s="227"/>
      <c r="J256" s="40"/>
      <c r="K256" s="40"/>
      <c r="L256" s="44"/>
      <c r="M256" s="228"/>
      <c r="N256" s="229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145</v>
      </c>
      <c r="AU256" s="17" t="s">
        <v>80</v>
      </c>
    </row>
    <row r="257" s="2" customFormat="1" ht="24.15" customHeight="1">
      <c r="A257" s="38"/>
      <c r="B257" s="39"/>
      <c r="C257" s="212" t="s">
        <v>439</v>
      </c>
      <c r="D257" s="212" t="s">
        <v>134</v>
      </c>
      <c r="E257" s="213" t="s">
        <v>440</v>
      </c>
      <c r="F257" s="214" t="s">
        <v>441</v>
      </c>
      <c r="G257" s="215" t="s">
        <v>402</v>
      </c>
      <c r="H257" s="216">
        <v>9.5</v>
      </c>
      <c r="I257" s="217"/>
      <c r="J257" s="218">
        <f>ROUND(I257*H257,2)</f>
        <v>0</v>
      </c>
      <c r="K257" s="214" t="s">
        <v>138</v>
      </c>
      <c r="L257" s="44"/>
      <c r="M257" s="219" t="s">
        <v>19</v>
      </c>
      <c r="N257" s="220" t="s">
        <v>42</v>
      </c>
      <c r="O257" s="84"/>
      <c r="P257" s="221">
        <f>O257*H257</f>
        <v>0</v>
      </c>
      <c r="Q257" s="221">
        <v>0</v>
      </c>
      <c r="R257" s="221">
        <f>Q257*H257</f>
        <v>0</v>
      </c>
      <c r="S257" s="221">
        <v>0</v>
      </c>
      <c r="T257" s="222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3" t="s">
        <v>139</v>
      </c>
      <c r="AT257" s="223" t="s">
        <v>134</v>
      </c>
      <c r="AU257" s="223" t="s">
        <v>80</v>
      </c>
      <c r="AY257" s="17" t="s">
        <v>132</v>
      </c>
      <c r="BE257" s="224">
        <f>IF(N257="základní",J257,0)</f>
        <v>0</v>
      </c>
      <c r="BF257" s="224">
        <f>IF(N257="snížená",J257,0)</f>
        <v>0</v>
      </c>
      <c r="BG257" s="224">
        <f>IF(N257="zákl. přenesená",J257,0)</f>
        <v>0</v>
      </c>
      <c r="BH257" s="224">
        <f>IF(N257="sníž. přenesená",J257,0)</f>
        <v>0</v>
      </c>
      <c r="BI257" s="224">
        <f>IF(N257="nulová",J257,0)</f>
        <v>0</v>
      </c>
      <c r="BJ257" s="17" t="s">
        <v>78</v>
      </c>
      <c r="BK257" s="224">
        <f>ROUND(I257*H257,2)</f>
        <v>0</v>
      </c>
      <c r="BL257" s="17" t="s">
        <v>139</v>
      </c>
      <c r="BM257" s="223" t="s">
        <v>442</v>
      </c>
    </row>
    <row r="258" s="2" customFormat="1">
      <c r="A258" s="38"/>
      <c r="B258" s="39"/>
      <c r="C258" s="40"/>
      <c r="D258" s="225" t="s">
        <v>141</v>
      </c>
      <c r="E258" s="40"/>
      <c r="F258" s="226" t="s">
        <v>443</v>
      </c>
      <c r="G258" s="40"/>
      <c r="H258" s="40"/>
      <c r="I258" s="227"/>
      <c r="J258" s="40"/>
      <c r="K258" s="40"/>
      <c r="L258" s="44"/>
      <c r="M258" s="228"/>
      <c r="N258" s="229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141</v>
      </c>
      <c r="AU258" s="17" t="s">
        <v>80</v>
      </c>
    </row>
    <row r="259" s="2" customFormat="1">
      <c r="A259" s="38"/>
      <c r="B259" s="39"/>
      <c r="C259" s="40"/>
      <c r="D259" s="230" t="s">
        <v>143</v>
      </c>
      <c r="E259" s="40"/>
      <c r="F259" s="231" t="s">
        <v>444</v>
      </c>
      <c r="G259" s="40"/>
      <c r="H259" s="40"/>
      <c r="I259" s="227"/>
      <c r="J259" s="40"/>
      <c r="K259" s="40"/>
      <c r="L259" s="44"/>
      <c r="M259" s="228"/>
      <c r="N259" s="229"/>
      <c r="O259" s="84"/>
      <c r="P259" s="84"/>
      <c r="Q259" s="84"/>
      <c r="R259" s="84"/>
      <c r="S259" s="84"/>
      <c r="T259" s="85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143</v>
      </c>
      <c r="AU259" s="17" t="s">
        <v>80</v>
      </c>
    </row>
    <row r="260" s="2" customFormat="1">
      <c r="A260" s="38"/>
      <c r="B260" s="39"/>
      <c r="C260" s="40"/>
      <c r="D260" s="225" t="s">
        <v>145</v>
      </c>
      <c r="E260" s="40"/>
      <c r="F260" s="232" t="s">
        <v>438</v>
      </c>
      <c r="G260" s="40"/>
      <c r="H260" s="40"/>
      <c r="I260" s="227"/>
      <c r="J260" s="40"/>
      <c r="K260" s="40"/>
      <c r="L260" s="44"/>
      <c r="M260" s="228"/>
      <c r="N260" s="229"/>
      <c r="O260" s="84"/>
      <c r="P260" s="84"/>
      <c r="Q260" s="84"/>
      <c r="R260" s="84"/>
      <c r="S260" s="84"/>
      <c r="T260" s="85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145</v>
      </c>
      <c r="AU260" s="17" t="s">
        <v>80</v>
      </c>
    </row>
    <row r="261" s="13" customFormat="1">
      <c r="A261" s="13"/>
      <c r="B261" s="233"/>
      <c r="C261" s="234"/>
      <c r="D261" s="225" t="s">
        <v>153</v>
      </c>
      <c r="E261" s="234"/>
      <c r="F261" s="236" t="s">
        <v>445</v>
      </c>
      <c r="G261" s="234"/>
      <c r="H261" s="237">
        <v>9.5</v>
      </c>
      <c r="I261" s="238"/>
      <c r="J261" s="234"/>
      <c r="K261" s="234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153</v>
      </c>
      <c r="AU261" s="243" t="s">
        <v>80</v>
      </c>
      <c r="AV261" s="13" t="s">
        <v>80</v>
      </c>
      <c r="AW261" s="13" t="s">
        <v>4</v>
      </c>
      <c r="AX261" s="13" t="s">
        <v>78</v>
      </c>
      <c r="AY261" s="243" t="s">
        <v>132</v>
      </c>
    </row>
    <row r="262" s="2" customFormat="1" ht="16.5" customHeight="1">
      <c r="A262" s="38"/>
      <c r="B262" s="39"/>
      <c r="C262" s="244" t="s">
        <v>446</v>
      </c>
      <c r="D262" s="244" t="s">
        <v>163</v>
      </c>
      <c r="E262" s="245" t="s">
        <v>447</v>
      </c>
      <c r="F262" s="246" t="s">
        <v>448</v>
      </c>
      <c r="G262" s="247" t="s">
        <v>402</v>
      </c>
      <c r="H262" s="248">
        <v>1.8999999999999999</v>
      </c>
      <c r="I262" s="249"/>
      <c r="J262" s="250">
        <f>ROUND(I262*H262,2)</f>
        <v>0</v>
      </c>
      <c r="K262" s="246" t="s">
        <v>138</v>
      </c>
      <c r="L262" s="251"/>
      <c r="M262" s="252" t="s">
        <v>19</v>
      </c>
      <c r="N262" s="253" t="s">
        <v>42</v>
      </c>
      <c r="O262" s="84"/>
      <c r="P262" s="221">
        <f>O262*H262</f>
        <v>0</v>
      </c>
      <c r="Q262" s="221">
        <v>0</v>
      </c>
      <c r="R262" s="221">
        <f>Q262*H262</f>
        <v>0</v>
      </c>
      <c r="S262" s="221">
        <v>0</v>
      </c>
      <c r="T262" s="222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3" t="s">
        <v>167</v>
      </c>
      <c r="AT262" s="223" t="s">
        <v>163</v>
      </c>
      <c r="AU262" s="223" t="s">
        <v>80</v>
      </c>
      <c r="AY262" s="17" t="s">
        <v>132</v>
      </c>
      <c r="BE262" s="224">
        <f>IF(N262="základní",J262,0)</f>
        <v>0</v>
      </c>
      <c r="BF262" s="224">
        <f>IF(N262="snížená",J262,0)</f>
        <v>0</v>
      </c>
      <c r="BG262" s="224">
        <f>IF(N262="zákl. přenesená",J262,0)</f>
        <v>0</v>
      </c>
      <c r="BH262" s="224">
        <f>IF(N262="sníž. přenesená",J262,0)</f>
        <v>0</v>
      </c>
      <c r="BI262" s="224">
        <f>IF(N262="nulová",J262,0)</f>
        <v>0</v>
      </c>
      <c r="BJ262" s="17" t="s">
        <v>78</v>
      </c>
      <c r="BK262" s="224">
        <f>ROUND(I262*H262,2)</f>
        <v>0</v>
      </c>
      <c r="BL262" s="17" t="s">
        <v>139</v>
      </c>
      <c r="BM262" s="223" t="s">
        <v>449</v>
      </c>
    </row>
    <row r="263" s="2" customFormat="1">
      <c r="A263" s="38"/>
      <c r="B263" s="39"/>
      <c r="C263" s="40"/>
      <c r="D263" s="225" t="s">
        <v>141</v>
      </c>
      <c r="E263" s="40"/>
      <c r="F263" s="226" t="s">
        <v>448</v>
      </c>
      <c r="G263" s="40"/>
      <c r="H263" s="40"/>
      <c r="I263" s="227"/>
      <c r="J263" s="40"/>
      <c r="K263" s="40"/>
      <c r="L263" s="44"/>
      <c r="M263" s="228"/>
      <c r="N263" s="229"/>
      <c r="O263" s="84"/>
      <c r="P263" s="84"/>
      <c r="Q263" s="84"/>
      <c r="R263" s="84"/>
      <c r="S263" s="84"/>
      <c r="T263" s="85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141</v>
      </c>
      <c r="AU263" s="17" t="s">
        <v>80</v>
      </c>
    </row>
    <row r="264" s="12" customFormat="1" ht="22.8" customHeight="1">
      <c r="A264" s="12"/>
      <c r="B264" s="196"/>
      <c r="C264" s="197"/>
      <c r="D264" s="198" t="s">
        <v>70</v>
      </c>
      <c r="E264" s="210" t="s">
        <v>155</v>
      </c>
      <c r="F264" s="210" t="s">
        <v>450</v>
      </c>
      <c r="G264" s="197"/>
      <c r="H264" s="197"/>
      <c r="I264" s="200"/>
      <c r="J264" s="211">
        <f>BK264</f>
        <v>0</v>
      </c>
      <c r="K264" s="197"/>
      <c r="L264" s="202"/>
      <c r="M264" s="203"/>
      <c r="N264" s="204"/>
      <c r="O264" s="204"/>
      <c r="P264" s="205">
        <f>SUM(P265:P272)</f>
        <v>0</v>
      </c>
      <c r="Q264" s="204"/>
      <c r="R264" s="205">
        <f>SUM(R265:R272)</f>
        <v>7.15022</v>
      </c>
      <c r="S264" s="204"/>
      <c r="T264" s="206">
        <f>SUM(T265:T272)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07" t="s">
        <v>78</v>
      </c>
      <c r="AT264" s="208" t="s">
        <v>70</v>
      </c>
      <c r="AU264" s="208" t="s">
        <v>78</v>
      </c>
      <c r="AY264" s="207" t="s">
        <v>132</v>
      </c>
      <c r="BK264" s="209">
        <f>SUM(BK265:BK272)</f>
        <v>0</v>
      </c>
    </row>
    <row r="265" s="2" customFormat="1" ht="33" customHeight="1">
      <c r="A265" s="38"/>
      <c r="B265" s="39"/>
      <c r="C265" s="212" t="s">
        <v>451</v>
      </c>
      <c r="D265" s="212" t="s">
        <v>134</v>
      </c>
      <c r="E265" s="213" t="s">
        <v>452</v>
      </c>
      <c r="F265" s="214" t="s">
        <v>453</v>
      </c>
      <c r="G265" s="215" t="s">
        <v>226</v>
      </c>
      <c r="H265" s="216">
        <v>11</v>
      </c>
      <c r="I265" s="217"/>
      <c r="J265" s="218">
        <f>ROUND(I265*H265,2)</f>
        <v>0</v>
      </c>
      <c r="K265" s="214" t="s">
        <v>138</v>
      </c>
      <c r="L265" s="44"/>
      <c r="M265" s="219" t="s">
        <v>19</v>
      </c>
      <c r="N265" s="220" t="s">
        <v>42</v>
      </c>
      <c r="O265" s="84"/>
      <c r="P265" s="221">
        <f>O265*H265</f>
        <v>0</v>
      </c>
      <c r="Q265" s="221">
        <v>2.0000000000000002E-05</v>
      </c>
      <c r="R265" s="221">
        <f>Q265*H265</f>
        <v>0.00022000000000000001</v>
      </c>
      <c r="S265" s="221">
        <v>0</v>
      </c>
      <c r="T265" s="222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3" t="s">
        <v>139</v>
      </c>
      <c r="AT265" s="223" t="s">
        <v>134</v>
      </c>
      <c r="AU265" s="223" t="s">
        <v>80</v>
      </c>
      <c r="AY265" s="17" t="s">
        <v>132</v>
      </c>
      <c r="BE265" s="224">
        <f>IF(N265="základní",J265,0)</f>
        <v>0</v>
      </c>
      <c r="BF265" s="224">
        <f>IF(N265="snížená",J265,0)</f>
        <v>0</v>
      </c>
      <c r="BG265" s="224">
        <f>IF(N265="zákl. přenesená",J265,0)</f>
        <v>0</v>
      </c>
      <c r="BH265" s="224">
        <f>IF(N265="sníž. přenesená",J265,0)</f>
        <v>0</v>
      </c>
      <c r="BI265" s="224">
        <f>IF(N265="nulová",J265,0)</f>
        <v>0</v>
      </c>
      <c r="BJ265" s="17" t="s">
        <v>78</v>
      </c>
      <c r="BK265" s="224">
        <f>ROUND(I265*H265,2)</f>
        <v>0</v>
      </c>
      <c r="BL265" s="17" t="s">
        <v>139</v>
      </c>
      <c r="BM265" s="223" t="s">
        <v>454</v>
      </c>
    </row>
    <row r="266" s="2" customFormat="1">
      <c r="A266" s="38"/>
      <c r="B266" s="39"/>
      <c r="C266" s="40"/>
      <c r="D266" s="225" t="s">
        <v>141</v>
      </c>
      <c r="E266" s="40"/>
      <c r="F266" s="226" t="s">
        <v>455</v>
      </c>
      <c r="G266" s="40"/>
      <c r="H266" s="40"/>
      <c r="I266" s="227"/>
      <c r="J266" s="40"/>
      <c r="K266" s="40"/>
      <c r="L266" s="44"/>
      <c r="M266" s="228"/>
      <c r="N266" s="229"/>
      <c r="O266" s="84"/>
      <c r="P266" s="84"/>
      <c r="Q266" s="84"/>
      <c r="R266" s="84"/>
      <c r="S266" s="84"/>
      <c r="T266" s="85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141</v>
      </c>
      <c r="AU266" s="17" t="s">
        <v>80</v>
      </c>
    </row>
    <row r="267" s="2" customFormat="1">
      <c r="A267" s="38"/>
      <c r="B267" s="39"/>
      <c r="C267" s="40"/>
      <c r="D267" s="230" t="s">
        <v>143</v>
      </c>
      <c r="E267" s="40"/>
      <c r="F267" s="231" t="s">
        <v>456</v>
      </c>
      <c r="G267" s="40"/>
      <c r="H267" s="40"/>
      <c r="I267" s="227"/>
      <c r="J267" s="40"/>
      <c r="K267" s="40"/>
      <c r="L267" s="44"/>
      <c r="M267" s="228"/>
      <c r="N267" s="229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143</v>
      </c>
      <c r="AU267" s="17" t="s">
        <v>80</v>
      </c>
    </row>
    <row r="268" s="2" customFormat="1">
      <c r="A268" s="38"/>
      <c r="B268" s="39"/>
      <c r="C268" s="40"/>
      <c r="D268" s="225" t="s">
        <v>145</v>
      </c>
      <c r="E268" s="40"/>
      <c r="F268" s="232" t="s">
        <v>457</v>
      </c>
      <c r="G268" s="40"/>
      <c r="H268" s="40"/>
      <c r="I268" s="227"/>
      <c r="J268" s="40"/>
      <c r="K268" s="40"/>
      <c r="L268" s="44"/>
      <c r="M268" s="228"/>
      <c r="N268" s="229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145</v>
      </c>
      <c r="AU268" s="17" t="s">
        <v>80</v>
      </c>
    </row>
    <row r="269" s="13" customFormat="1">
      <c r="A269" s="13"/>
      <c r="B269" s="233"/>
      <c r="C269" s="234"/>
      <c r="D269" s="225" t="s">
        <v>153</v>
      </c>
      <c r="E269" s="235" t="s">
        <v>19</v>
      </c>
      <c r="F269" s="236" t="s">
        <v>267</v>
      </c>
      <c r="G269" s="234"/>
      <c r="H269" s="237">
        <v>11</v>
      </c>
      <c r="I269" s="238"/>
      <c r="J269" s="234"/>
      <c r="K269" s="234"/>
      <c r="L269" s="239"/>
      <c r="M269" s="240"/>
      <c r="N269" s="241"/>
      <c r="O269" s="241"/>
      <c r="P269" s="241"/>
      <c r="Q269" s="241"/>
      <c r="R269" s="241"/>
      <c r="S269" s="241"/>
      <c r="T269" s="24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3" t="s">
        <v>153</v>
      </c>
      <c r="AU269" s="243" t="s">
        <v>80</v>
      </c>
      <c r="AV269" s="13" t="s">
        <v>80</v>
      </c>
      <c r="AW269" s="13" t="s">
        <v>33</v>
      </c>
      <c r="AX269" s="13" t="s">
        <v>78</v>
      </c>
      <c r="AY269" s="243" t="s">
        <v>132</v>
      </c>
    </row>
    <row r="270" s="2" customFormat="1" ht="24.15" customHeight="1">
      <c r="A270" s="38"/>
      <c r="B270" s="39"/>
      <c r="C270" s="244" t="s">
        <v>458</v>
      </c>
      <c r="D270" s="244" t="s">
        <v>163</v>
      </c>
      <c r="E270" s="245" t="s">
        <v>459</v>
      </c>
      <c r="F270" s="246" t="s">
        <v>460</v>
      </c>
      <c r="G270" s="247" t="s">
        <v>325</v>
      </c>
      <c r="H270" s="248">
        <v>11</v>
      </c>
      <c r="I270" s="249"/>
      <c r="J270" s="250">
        <f>ROUND(I270*H270,2)</f>
        <v>0</v>
      </c>
      <c r="K270" s="246" t="s">
        <v>19</v>
      </c>
      <c r="L270" s="251"/>
      <c r="M270" s="252" t="s">
        <v>19</v>
      </c>
      <c r="N270" s="253" t="s">
        <v>42</v>
      </c>
      <c r="O270" s="84"/>
      <c r="P270" s="221">
        <f>O270*H270</f>
        <v>0</v>
      </c>
      <c r="Q270" s="221">
        <v>0.65000000000000002</v>
      </c>
      <c r="R270" s="221">
        <f>Q270*H270</f>
        <v>7.1500000000000004</v>
      </c>
      <c r="S270" s="221">
        <v>0</v>
      </c>
      <c r="T270" s="222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3" t="s">
        <v>167</v>
      </c>
      <c r="AT270" s="223" t="s">
        <v>163</v>
      </c>
      <c r="AU270" s="223" t="s">
        <v>80</v>
      </c>
      <c r="AY270" s="17" t="s">
        <v>132</v>
      </c>
      <c r="BE270" s="224">
        <f>IF(N270="základní",J270,0)</f>
        <v>0</v>
      </c>
      <c r="BF270" s="224">
        <f>IF(N270="snížená",J270,0)</f>
        <v>0</v>
      </c>
      <c r="BG270" s="224">
        <f>IF(N270="zákl. přenesená",J270,0)</f>
        <v>0</v>
      </c>
      <c r="BH270" s="224">
        <f>IF(N270="sníž. přenesená",J270,0)</f>
        <v>0</v>
      </c>
      <c r="BI270" s="224">
        <f>IF(N270="nulová",J270,0)</f>
        <v>0</v>
      </c>
      <c r="BJ270" s="17" t="s">
        <v>78</v>
      </c>
      <c r="BK270" s="224">
        <f>ROUND(I270*H270,2)</f>
        <v>0</v>
      </c>
      <c r="BL270" s="17" t="s">
        <v>139</v>
      </c>
      <c r="BM270" s="223" t="s">
        <v>461</v>
      </c>
    </row>
    <row r="271" s="2" customFormat="1">
      <c r="A271" s="38"/>
      <c r="B271" s="39"/>
      <c r="C271" s="40"/>
      <c r="D271" s="225" t="s">
        <v>141</v>
      </c>
      <c r="E271" s="40"/>
      <c r="F271" s="226" t="s">
        <v>460</v>
      </c>
      <c r="G271" s="40"/>
      <c r="H271" s="40"/>
      <c r="I271" s="227"/>
      <c r="J271" s="40"/>
      <c r="K271" s="40"/>
      <c r="L271" s="44"/>
      <c r="M271" s="228"/>
      <c r="N271" s="229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141</v>
      </c>
      <c r="AU271" s="17" t="s">
        <v>80</v>
      </c>
    </row>
    <row r="272" s="2" customFormat="1">
      <c r="A272" s="38"/>
      <c r="B272" s="39"/>
      <c r="C272" s="40"/>
      <c r="D272" s="225" t="s">
        <v>145</v>
      </c>
      <c r="E272" s="40"/>
      <c r="F272" s="232" t="s">
        <v>457</v>
      </c>
      <c r="G272" s="40"/>
      <c r="H272" s="40"/>
      <c r="I272" s="227"/>
      <c r="J272" s="40"/>
      <c r="K272" s="40"/>
      <c r="L272" s="44"/>
      <c r="M272" s="228"/>
      <c r="N272" s="229"/>
      <c r="O272" s="84"/>
      <c r="P272" s="84"/>
      <c r="Q272" s="84"/>
      <c r="R272" s="84"/>
      <c r="S272" s="84"/>
      <c r="T272" s="85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145</v>
      </c>
      <c r="AU272" s="17" t="s">
        <v>80</v>
      </c>
    </row>
    <row r="273" s="12" customFormat="1" ht="22.8" customHeight="1">
      <c r="A273" s="12"/>
      <c r="B273" s="196"/>
      <c r="C273" s="197"/>
      <c r="D273" s="198" t="s">
        <v>70</v>
      </c>
      <c r="E273" s="210" t="s">
        <v>462</v>
      </c>
      <c r="F273" s="210" t="s">
        <v>463</v>
      </c>
      <c r="G273" s="197"/>
      <c r="H273" s="197"/>
      <c r="I273" s="200"/>
      <c r="J273" s="211">
        <f>BK273</f>
        <v>0</v>
      </c>
      <c r="K273" s="197"/>
      <c r="L273" s="202"/>
      <c r="M273" s="203"/>
      <c r="N273" s="204"/>
      <c r="O273" s="204"/>
      <c r="P273" s="205">
        <f>SUM(P274:P276)</f>
        <v>0</v>
      </c>
      <c r="Q273" s="204"/>
      <c r="R273" s="205">
        <f>SUM(R274:R276)</f>
        <v>0</v>
      </c>
      <c r="S273" s="204"/>
      <c r="T273" s="206">
        <f>SUM(T274:T276)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07" t="s">
        <v>78</v>
      </c>
      <c r="AT273" s="208" t="s">
        <v>70</v>
      </c>
      <c r="AU273" s="208" t="s">
        <v>78</v>
      </c>
      <c r="AY273" s="207" t="s">
        <v>132</v>
      </c>
      <c r="BK273" s="209">
        <f>SUM(BK274:BK276)</f>
        <v>0</v>
      </c>
    </row>
    <row r="274" s="2" customFormat="1" ht="24.15" customHeight="1">
      <c r="A274" s="38"/>
      <c r="B274" s="39"/>
      <c r="C274" s="212" t="s">
        <v>464</v>
      </c>
      <c r="D274" s="212" t="s">
        <v>134</v>
      </c>
      <c r="E274" s="213" t="s">
        <v>465</v>
      </c>
      <c r="F274" s="214" t="s">
        <v>466</v>
      </c>
      <c r="G274" s="215" t="s">
        <v>195</v>
      </c>
      <c r="H274" s="216">
        <v>9.6219999999999999</v>
      </c>
      <c r="I274" s="217"/>
      <c r="J274" s="218">
        <f>ROUND(I274*H274,2)</f>
        <v>0</v>
      </c>
      <c r="K274" s="214" t="s">
        <v>138</v>
      </c>
      <c r="L274" s="44"/>
      <c r="M274" s="219" t="s">
        <v>19</v>
      </c>
      <c r="N274" s="220" t="s">
        <v>42</v>
      </c>
      <c r="O274" s="84"/>
      <c r="P274" s="221">
        <f>O274*H274</f>
        <v>0</v>
      </c>
      <c r="Q274" s="221">
        <v>0</v>
      </c>
      <c r="R274" s="221">
        <f>Q274*H274</f>
        <v>0</v>
      </c>
      <c r="S274" s="221">
        <v>0</v>
      </c>
      <c r="T274" s="222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3" t="s">
        <v>139</v>
      </c>
      <c r="AT274" s="223" t="s">
        <v>134</v>
      </c>
      <c r="AU274" s="223" t="s">
        <v>80</v>
      </c>
      <c r="AY274" s="17" t="s">
        <v>132</v>
      </c>
      <c r="BE274" s="224">
        <f>IF(N274="základní",J274,0)</f>
        <v>0</v>
      </c>
      <c r="BF274" s="224">
        <f>IF(N274="snížená",J274,0)</f>
        <v>0</v>
      </c>
      <c r="BG274" s="224">
        <f>IF(N274="zákl. přenesená",J274,0)</f>
        <v>0</v>
      </c>
      <c r="BH274" s="224">
        <f>IF(N274="sníž. přenesená",J274,0)</f>
        <v>0</v>
      </c>
      <c r="BI274" s="224">
        <f>IF(N274="nulová",J274,0)</f>
        <v>0</v>
      </c>
      <c r="BJ274" s="17" t="s">
        <v>78</v>
      </c>
      <c r="BK274" s="224">
        <f>ROUND(I274*H274,2)</f>
        <v>0</v>
      </c>
      <c r="BL274" s="17" t="s">
        <v>139</v>
      </c>
      <c r="BM274" s="223" t="s">
        <v>467</v>
      </c>
    </row>
    <row r="275" s="2" customFormat="1">
      <c r="A275" s="38"/>
      <c r="B275" s="39"/>
      <c r="C275" s="40"/>
      <c r="D275" s="225" t="s">
        <v>141</v>
      </c>
      <c r="E275" s="40"/>
      <c r="F275" s="226" t="s">
        <v>468</v>
      </c>
      <c r="G275" s="40"/>
      <c r="H275" s="40"/>
      <c r="I275" s="227"/>
      <c r="J275" s="40"/>
      <c r="K275" s="40"/>
      <c r="L275" s="44"/>
      <c r="M275" s="228"/>
      <c r="N275" s="229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141</v>
      </c>
      <c r="AU275" s="17" t="s">
        <v>80</v>
      </c>
    </row>
    <row r="276" s="2" customFormat="1">
      <c r="A276" s="38"/>
      <c r="B276" s="39"/>
      <c r="C276" s="40"/>
      <c r="D276" s="230" t="s">
        <v>143</v>
      </c>
      <c r="E276" s="40"/>
      <c r="F276" s="231" t="s">
        <v>469</v>
      </c>
      <c r="G276" s="40"/>
      <c r="H276" s="40"/>
      <c r="I276" s="227"/>
      <c r="J276" s="40"/>
      <c r="K276" s="40"/>
      <c r="L276" s="44"/>
      <c r="M276" s="268"/>
      <c r="N276" s="269"/>
      <c r="O276" s="270"/>
      <c r="P276" s="270"/>
      <c r="Q276" s="270"/>
      <c r="R276" s="270"/>
      <c r="S276" s="270"/>
      <c r="T276" s="271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143</v>
      </c>
      <c r="AU276" s="17" t="s">
        <v>80</v>
      </c>
    </row>
    <row r="277" s="2" customFormat="1" ht="6.96" customHeight="1">
      <c r="A277" s="38"/>
      <c r="B277" s="59"/>
      <c r="C277" s="60"/>
      <c r="D277" s="60"/>
      <c r="E277" s="60"/>
      <c r="F277" s="60"/>
      <c r="G277" s="60"/>
      <c r="H277" s="60"/>
      <c r="I277" s="60"/>
      <c r="J277" s="60"/>
      <c r="K277" s="60"/>
      <c r="L277" s="44"/>
      <c r="M277" s="38"/>
      <c r="O277" s="38"/>
      <c r="P277" s="38"/>
      <c r="Q277" s="38"/>
      <c r="R277" s="38"/>
      <c r="S277" s="38"/>
      <c r="T277" s="38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</row>
  </sheetData>
  <sheetProtection sheet="1" autoFilter="0" formatColumns="0" formatRows="0" objects="1" scenarios="1" spinCount="100000" saltValue="hEYThCTgMEBbUGRLdFZkxLAvW8MeYOGOCdeboudaD/xtRVWOY9koWWliZ89kYw54IxxBUJsFuCnwunRO8J3pIw==" hashValue="ka621/0m+Ppnu/ncKAljl695oX4Fze8a74BkHQIWCFCqkZ57jObmQLZLXHbPIYZ1MtmgSXVetL4aiexkjtNWvw==" algorithmName="SHA-512" password="CC35"/>
  <autoFilter ref="C88:K27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4" r:id="rId1" display="https://podminky.urs.cz/item/CS_URS_2022_02/131111322"/>
    <hyperlink ref="F99" r:id="rId2" display="https://podminky.urs.cz/item/CS_URS_2022_02/182104312"/>
    <hyperlink ref="F108" r:id="rId3" display="https://podminky.urs.cz/item/CS_URS_2022_02/183101115"/>
    <hyperlink ref="F113" r:id="rId4" display="https://podminky.urs.cz/item/CS_URS_2022_02/183102135"/>
    <hyperlink ref="F118" r:id="rId5" display="https://podminky.urs.cz/item/CS_URS_2022_02/184102115"/>
    <hyperlink ref="F123" r:id="rId6" display="https://podminky.urs.cz/item/CS_URS_2022_02/184102124"/>
    <hyperlink ref="F128" r:id="rId7" display="https://podminky.urs.cz/item/CS_URS_2022_02/184201111"/>
    <hyperlink ref="F133" r:id="rId8" display="https://podminky.urs.cz/item/CS_URS_2022_02/184201121"/>
    <hyperlink ref="F160" r:id="rId9" display="https://podminky.urs.cz/item/CS_URS_2022_02/184215133"/>
    <hyperlink ref="F175" r:id="rId10" display="https://podminky.urs.cz/item/CS_URS_2022_02/184215412"/>
    <hyperlink ref="F179" r:id="rId11" display="https://podminky.urs.cz/item/CS_URS_2022_02/184215422"/>
    <hyperlink ref="F192" r:id="rId12" display="https://podminky.urs.cz/item/CS_URS_2022_02/184812211"/>
    <hyperlink ref="F198" r:id="rId13" display="https://podminky.urs.cz/item/CS_URS_2022_02/184813121"/>
    <hyperlink ref="F203" r:id="rId14" display="https://podminky.urs.cz/item/CS_URS_2022_02/184813125"/>
    <hyperlink ref="F211" r:id="rId15" display="https://podminky.urs.cz/item/CS_URS_2022_02/184813134"/>
    <hyperlink ref="F215" r:id="rId16" display="https://podminky.urs.cz/item/CS_URS_2022_02/184813138"/>
    <hyperlink ref="F224" r:id="rId17" display="https://podminky.urs.cz/item/CS_URS_2022_02/184911421"/>
    <hyperlink ref="F229" r:id="rId18" display="https://podminky.urs.cz/item/CS_URS_2022_02/184911422"/>
    <hyperlink ref="F237" r:id="rId19" display="https://podminky.urs.cz/item/CS_URS_2022_02/185802114"/>
    <hyperlink ref="F250" r:id="rId20" display="https://podminky.urs.cz/item/CS_URS_2022_02/185804311"/>
    <hyperlink ref="F255" r:id="rId21" display="https://podminky.urs.cz/item/CS_URS_2022_02/185851121"/>
    <hyperlink ref="F259" r:id="rId22" display="https://podminky.urs.cz/item/CS_URS_2022_02/185851129"/>
    <hyperlink ref="F267" r:id="rId23" display="https://podminky.urs.cz/item/CS_URS_2022_02/338950143"/>
    <hyperlink ref="F276" r:id="rId24" display="https://podminky.urs.cz/item/CS_URS_2022_02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80</v>
      </c>
    </row>
    <row r="4" s="1" customFormat="1" ht="24.96" customHeight="1">
      <c r="B4" s="20"/>
      <c r="D4" s="140" t="s">
        <v>104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Větrolam L9 v lokalitě Na Blivankách, k.ú. Středokluky</v>
      </c>
      <c r="F7" s="142"/>
      <c r="G7" s="142"/>
      <c r="H7" s="142"/>
      <c r="L7" s="20"/>
    </row>
    <row r="8" s="1" customFormat="1" ht="12" customHeight="1">
      <c r="B8" s="20"/>
      <c r="D8" s="142" t="s">
        <v>105</v>
      </c>
      <c r="L8" s="20"/>
    </row>
    <row r="9" s="2" customFormat="1" ht="16.5" customHeight="1">
      <c r="A9" s="38"/>
      <c r="B9" s="44"/>
      <c r="C9" s="38"/>
      <c r="D9" s="38"/>
      <c r="E9" s="143" t="s">
        <v>106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107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470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10. 11. 2022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32</v>
      </c>
      <c r="F26" s="38"/>
      <c r="G26" s="38"/>
      <c r="H26" s="38"/>
      <c r="I26" s="142" t="s">
        <v>28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35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71.25" customHeight="1">
      <c r="A29" s="147"/>
      <c r="B29" s="148"/>
      <c r="C29" s="147"/>
      <c r="D29" s="147"/>
      <c r="E29" s="149" t="s">
        <v>109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37</v>
      </c>
      <c r="E32" s="38"/>
      <c r="F32" s="38"/>
      <c r="G32" s="38"/>
      <c r="H32" s="38"/>
      <c r="I32" s="38"/>
      <c r="J32" s="153">
        <f>ROUND(J89,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39</v>
      </c>
      <c r="G34" s="38"/>
      <c r="H34" s="38"/>
      <c r="I34" s="154" t="s">
        <v>38</v>
      </c>
      <c r="J34" s="154" t="s">
        <v>40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41</v>
      </c>
      <c r="E35" s="142" t="s">
        <v>42</v>
      </c>
      <c r="F35" s="156">
        <f>ROUND((SUM(BE89:BE109)),  2)</f>
        <v>0</v>
      </c>
      <c r="G35" s="38"/>
      <c r="H35" s="38"/>
      <c r="I35" s="157">
        <v>0.20999999999999999</v>
      </c>
      <c r="J35" s="156">
        <f>ROUND(((SUM(BE89:BE109))*I35),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43</v>
      </c>
      <c r="F36" s="156">
        <f>ROUND((SUM(BF89:BF109)),  2)</f>
        <v>0</v>
      </c>
      <c r="G36" s="38"/>
      <c r="H36" s="38"/>
      <c r="I36" s="157">
        <v>0.14999999999999999</v>
      </c>
      <c r="J36" s="156">
        <f>ROUND(((SUM(BF89:BF109))*I36),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44</v>
      </c>
      <c r="F37" s="156">
        <f>ROUND((SUM(BG89:BG109)),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45</v>
      </c>
      <c r="F38" s="156">
        <f>ROUND((SUM(BH89:BH109)),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46</v>
      </c>
      <c r="F39" s="156">
        <f>ROUND((SUM(BI89:BI109)),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47</v>
      </c>
      <c r="E41" s="160"/>
      <c r="F41" s="160"/>
      <c r="G41" s="161" t="s">
        <v>48</v>
      </c>
      <c r="H41" s="162" t="s">
        <v>49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110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Větrolam L9 v lokalitě Na Blivankách, k.ú. Středokluky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105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106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107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L90-1-3 - Vedlejší rozpočtové náklady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Středokluky</v>
      </c>
      <c r="G56" s="40"/>
      <c r="H56" s="40"/>
      <c r="I56" s="32" t="s">
        <v>23</v>
      </c>
      <c r="J56" s="72" t="str">
        <f>IF(J14="","",J14)</f>
        <v>10. 11. 2022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ČR SPÚ, KPÚ pro Středočeský kraj a hl.m. Praha</v>
      </c>
      <c r="G58" s="40"/>
      <c r="H58" s="40"/>
      <c r="I58" s="32" t="s">
        <v>31</v>
      </c>
      <c r="J58" s="36" t="str">
        <f>E23</f>
        <v>Ing. Alena Burešová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>Ing. Alena Burešová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111</v>
      </c>
      <c r="D61" s="171"/>
      <c r="E61" s="171"/>
      <c r="F61" s="171"/>
      <c r="G61" s="171"/>
      <c r="H61" s="171"/>
      <c r="I61" s="171"/>
      <c r="J61" s="172" t="s">
        <v>112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69</v>
      </c>
      <c r="D63" s="40"/>
      <c r="E63" s="40"/>
      <c r="F63" s="40"/>
      <c r="G63" s="40"/>
      <c r="H63" s="40"/>
      <c r="I63" s="40"/>
      <c r="J63" s="102">
        <f>J89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113</v>
      </c>
    </row>
    <row r="64" s="9" customFormat="1" ht="24.96" customHeight="1">
      <c r="A64" s="9"/>
      <c r="B64" s="174"/>
      <c r="C64" s="175"/>
      <c r="D64" s="176" t="s">
        <v>471</v>
      </c>
      <c r="E64" s="177"/>
      <c r="F64" s="177"/>
      <c r="G64" s="177"/>
      <c r="H64" s="177"/>
      <c r="I64" s="177"/>
      <c r="J64" s="178">
        <f>J90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472</v>
      </c>
      <c r="E65" s="182"/>
      <c r="F65" s="182"/>
      <c r="G65" s="182"/>
      <c r="H65" s="182"/>
      <c r="I65" s="182"/>
      <c r="J65" s="183">
        <f>J91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473</v>
      </c>
      <c r="E66" s="182"/>
      <c r="F66" s="182"/>
      <c r="G66" s="182"/>
      <c r="H66" s="182"/>
      <c r="I66" s="182"/>
      <c r="J66" s="183">
        <f>J96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474</v>
      </c>
      <c r="E67" s="182"/>
      <c r="F67" s="182"/>
      <c r="G67" s="182"/>
      <c r="H67" s="182"/>
      <c r="I67" s="182"/>
      <c r="J67" s="183">
        <f>J105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117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169" t="str">
        <f>E7</f>
        <v>Větrolam L9 v lokalitě Na Blivankách, k.ú. Středokluky</v>
      </c>
      <c r="F77" s="32"/>
      <c r="G77" s="32"/>
      <c r="H77" s="32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1" customFormat="1" ht="12" customHeight="1">
      <c r="B78" s="21"/>
      <c r="C78" s="32" t="s">
        <v>105</v>
      </c>
      <c r="D78" s="22"/>
      <c r="E78" s="22"/>
      <c r="F78" s="22"/>
      <c r="G78" s="22"/>
      <c r="H78" s="22"/>
      <c r="I78" s="22"/>
      <c r="J78" s="22"/>
      <c r="K78" s="22"/>
      <c r="L78" s="20"/>
    </row>
    <row r="79" s="2" customFormat="1" ht="16.5" customHeight="1">
      <c r="A79" s="38"/>
      <c r="B79" s="39"/>
      <c r="C79" s="40"/>
      <c r="D79" s="40"/>
      <c r="E79" s="169" t="s">
        <v>106</v>
      </c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107</v>
      </c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69" t="str">
        <f>E11</f>
        <v>L90-1-3 - Vedlejší rozpočtové náklady</v>
      </c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21</v>
      </c>
      <c r="D83" s="40"/>
      <c r="E83" s="40"/>
      <c r="F83" s="27" t="str">
        <f>F14</f>
        <v>Středokluky</v>
      </c>
      <c r="G83" s="40"/>
      <c r="H83" s="40"/>
      <c r="I83" s="32" t="s">
        <v>23</v>
      </c>
      <c r="J83" s="72" t="str">
        <f>IF(J14="","",J14)</f>
        <v>10. 11. 2022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25</v>
      </c>
      <c r="D85" s="40"/>
      <c r="E85" s="40"/>
      <c r="F85" s="27" t="str">
        <f>E17</f>
        <v>ČR SPÚ, KPÚ pro Středočeský kraj a hl.m. Praha</v>
      </c>
      <c r="G85" s="40"/>
      <c r="H85" s="40"/>
      <c r="I85" s="32" t="s">
        <v>31</v>
      </c>
      <c r="J85" s="36" t="str">
        <f>E23</f>
        <v>Ing. Alena Burešová</v>
      </c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29</v>
      </c>
      <c r="D86" s="40"/>
      <c r="E86" s="40"/>
      <c r="F86" s="27" t="str">
        <f>IF(E20="","",E20)</f>
        <v>Vyplň údaj</v>
      </c>
      <c r="G86" s="40"/>
      <c r="H86" s="40"/>
      <c r="I86" s="32" t="s">
        <v>34</v>
      </c>
      <c r="J86" s="36" t="str">
        <f>E26</f>
        <v>Ing. Alena Burešová</v>
      </c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0.32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11" customFormat="1" ht="29.28" customHeight="1">
      <c r="A88" s="185"/>
      <c r="B88" s="186"/>
      <c r="C88" s="187" t="s">
        <v>118</v>
      </c>
      <c r="D88" s="188" t="s">
        <v>56</v>
      </c>
      <c r="E88" s="188" t="s">
        <v>52</v>
      </c>
      <c r="F88" s="188" t="s">
        <v>53</v>
      </c>
      <c r="G88" s="188" t="s">
        <v>119</v>
      </c>
      <c r="H88" s="188" t="s">
        <v>120</v>
      </c>
      <c r="I88" s="188" t="s">
        <v>121</v>
      </c>
      <c r="J88" s="188" t="s">
        <v>112</v>
      </c>
      <c r="K88" s="189" t="s">
        <v>122</v>
      </c>
      <c r="L88" s="190"/>
      <c r="M88" s="92" t="s">
        <v>19</v>
      </c>
      <c r="N88" s="93" t="s">
        <v>41</v>
      </c>
      <c r="O88" s="93" t="s">
        <v>123</v>
      </c>
      <c r="P88" s="93" t="s">
        <v>124</v>
      </c>
      <c r="Q88" s="93" t="s">
        <v>125</v>
      </c>
      <c r="R88" s="93" t="s">
        <v>126</v>
      </c>
      <c r="S88" s="93" t="s">
        <v>127</v>
      </c>
      <c r="T88" s="94" t="s">
        <v>128</v>
      </c>
      <c r="U88" s="185"/>
      <c r="V88" s="185"/>
      <c r="W88" s="185"/>
      <c r="X88" s="185"/>
      <c r="Y88" s="185"/>
      <c r="Z88" s="185"/>
      <c r="AA88" s="185"/>
      <c r="AB88" s="185"/>
      <c r="AC88" s="185"/>
      <c r="AD88" s="185"/>
      <c r="AE88" s="185"/>
    </row>
    <row r="89" s="2" customFormat="1" ht="22.8" customHeight="1">
      <c r="A89" s="38"/>
      <c r="B89" s="39"/>
      <c r="C89" s="99" t="s">
        <v>129</v>
      </c>
      <c r="D89" s="40"/>
      <c r="E89" s="40"/>
      <c r="F89" s="40"/>
      <c r="G89" s="40"/>
      <c r="H89" s="40"/>
      <c r="I89" s="40"/>
      <c r="J89" s="191">
        <f>BK89</f>
        <v>0</v>
      </c>
      <c r="K89" s="40"/>
      <c r="L89" s="44"/>
      <c r="M89" s="95"/>
      <c r="N89" s="192"/>
      <c r="O89" s="96"/>
      <c r="P89" s="193">
        <f>P90</f>
        <v>0</v>
      </c>
      <c r="Q89" s="96"/>
      <c r="R89" s="193">
        <f>R90</f>
        <v>0</v>
      </c>
      <c r="S89" s="96"/>
      <c r="T89" s="194">
        <f>T90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70</v>
      </c>
      <c r="AU89" s="17" t="s">
        <v>113</v>
      </c>
      <c r="BK89" s="195">
        <f>BK90</f>
        <v>0</v>
      </c>
    </row>
    <row r="90" s="12" customFormat="1" ht="25.92" customHeight="1">
      <c r="A90" s="12"/>
      <c r="B90" s="196"/>
      <c r="C90" s="197"/>
      <c r="D90" s="198" t="s">
        <v>70</v>
      </c>
      <c r="E90" s="199" t="s">
        <v>475</v>
      </c>
      <c r="F90" s="199" t="s">
        <v>90</v>
      </c>
      <c r="G90" s="197"/>
      <c r="H90" s="197"/>
      <c r="I90" s="200"/>
      <c r="J90" s="201">
        <f>BK90</f>
        <v>0</v>
      </c>
      <c r="K90" s="197"/>
      <c r="L90" s="202"/>
      <c r="M90" s="203"/>
      <c r="N90" s="204"/>
      <c r="O90" s="204"/>
      <c r="P90" s="205">
        <f>P91+P96+P105</f>
        <v>0</v>
      </c>
      <c r="Q90" s="204"/>
      <c r="R90" s="205">
        <f>R91+R96+R105</f>
        <v>0</v>
      </c>
      <c r="S90" s="204"/>
      <c r="T90" s="206">
        <f>T91+T96+T105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7" t="s">
        <v>171</v>
      </c>
      <c r="AT90" s="208" t="s">
        <v>70</v>
      </c>
      <c r="AU90" s="208" t="s">
        <v>71</v>
      </c>
      <c r="AY90" s="207" t="s">
        <v>132</v>
      </c>
      <c r="BK90" s="209">
        <f>BK91+BK96+BK105</f>
        <v>0</v>
      </c>
    </row>
    <row r="91" s="12" customFormat="1" ht="22.8" customHeight="1">
      <c r="A91" s="12"/>
      <c r="B91" s="196"/>
      <c r="C91" s="197"/>
      <c r="D91" s="198" t="s">
        <v>70</v>
      </c>
      <c r="E91" s="210" t="s">
        <v>476</v>
      </c>
      <c r="F91" s="210" t="s">
        <v>477</v>
      </c>
      <c r="G91" s="197"/>
      <c r="H91" s="197"/>
      <c r="I91" s="200"/>
      <c r="J91" s="211">
        <f>BK91</f>
        <v>0</v>
      </c>
      <c r="K91" s="197"/>
      <c r="L91" s="202"/>
      <c r="M91" s="203"/>
      <c r="N91" s="204"/>
      <c r="O91" s="204"/>
      <c r="P91" s="205">
        <f>SUM(P92:P95)</f>
        <v>0</v>
      </c>
      <c r="Q91" s="204"/>
      <c r="R91" s="205">
        <f>SUM(R92:R95)</f>
        <v>0</v>
      </c>
      <c r="S91" s="204"/>
      <c r="T91" s="206">
        <f>SUM(T92:T95)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7" t="s">
        <v>171</v>
      </c>
      <c r="AT91" s="208" t="s">
        <v>70</v>
      </c>
      <c r="AU91" s="208" t="s">
        <v>78</v>
      </c>
      <c r="AY91" s="207" t="s">
        <v>132</v>
      </c>
      <c r="BK91" s="209">
        <f>SUM(BK92:BK95)</f>
        <v>0</v>
      </c>
    </row>
    <row r="92" s="2" customFormat="1" ht="16.5" customHeight="1">
      <c r="A92" s="38"/>
      <c r="B92" s="39"/>
      <c r="C92" s="212" t="s">
        <v>78</v>
      </c>
      <c r="D92" s="212" t="s">
        <v>134</v>
      </c>
      <c r="E92" s="213" t="s">
        <v>478</v>
      </c>
      <c r="F92" s="214" t="s">
        <v>479</v>
      </c>
      <c r="G92" s="215" t="s">
        <v>480</v>
      </c>
      <c r="H92" s="216">
        <v>1</v>
      </c>
      <c r="I92" s="217"/>
      <c r="J92" s="218">
        <f>ROUND(I92*H92,2)</f>
        <v>0</v>
      </c>
      <c r="K92" s="214" t="s">
        <v>138</v>
      </c>
      <c r="L92" s="44"/>
      <c r="M92" s="219" t="s">
        <v>19</v>
      </c>
      <c r="N92" s="220" t="s">
        <v>42</v>
      </c>
      <c r="O92" s="84"/>
      <c r="P92" s="221">
        <f>O92*H92</f>
        <v>0</v>
      </c>
      <c r="Q92" s="221">
        <v>0</v>
      </c>
      <c r="R92" s="221">
        <f>Q92*H92</f>
        <v>0</v>
      </c>
      <c r="S92" s="221">
        <v>0</v>
      </c>
      <c r="T92" s="222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23" t="s">
        <v>481</v>
      </c>
      <c r="AT92" s="223" t="s">
        <v>134</v>
      </c>
      <c r="AU92" s="223" t="s">
        <v>80</v>
      </c>
      <c r="AY92" s="17" t="s">
        <v>132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17" t="s">
        <v>78</v>
      </c>
      <c r="BK92" s="224">
        <f>ROUND(I92*H92,2)</f>
        <v>0</v>
      </c>
      <c r="BL92" s="17" t="s">
        <v>481</v>
      </c>
      <c r="BM92" s="223" t="s">
        <v>482</v>
      </c>
    </row>
    <row r="93" s="2" customFormat="1">
      <c r="A93" s="38"/>
      <c r="B93" s="39"/>
      <c r="C93" s="40"/>
      <c r="D93" s="225" t="s">
        <v>141</v>
      </c>
      <c r="E93" s="40"/>
      <c r="F93" s="226" t="s">
        <v>479</v>
      </c>
      <c r="G93" s="40"/>
      <c r="H93" s="40"/>
      <c r="I93" s="227"/>
      <c r="J93" s="40"/>
      <c r="K93" s="40"/>
      <c r="L93" s="44"/>
      <c r="M93" s="228"/>
      <c r="N93" s="229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141</v>
      </c>
      <c r="AU93" s="17" t="s">
        <v>80</v>
      </c>
    </row>
    <row r="94" s="2" customFormat="1">
      <c r="A94" s="38"/>
      <c r="B94" s="39"/>
      <c r="C94" s="40"/>
      <c r="D94" s="230" t="s">
        <v>143</v>
      </c>
      <c r="E94" s="40"/>
      <c r="F94" s="231" t="s">
        <v>483</v>
      </c>
      <c r="G94" s="40"/>
      <c r="H94" s="40"/>
      <c r="I94" s="227"/>
      <c r="J94" s="40"/>
      <c r="K94" s="40"/>
      <c r="L94" s="44"/>
      <c r="M94" s="228"/>
      <c r="N94" s="229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143</v>
      </c>
      <c r="AU94" s="17" t="s">
        <v>80</v>
      </c>
    </row>
    <row r="95" s="2" customFormat="1">
      <c r="A95" s="38"/>
      <c r="B95" s="39"/>
      <c r="C95" s="40"/>
      <c r="D95" s="225" t="s">
        <v>145</v>
      </c>
      <c r="E95" s="40"/>
      <c r="F95" s="232" t="s">
        <v>484</v>
      </c>
      <c r="G95" s="40"/>
      <c r="H95" s="40"/>
      <c r="I95" s="227"/>
      <c r="J95" s="40"/>
      <c r="K95" s="40"/>
      <c r="L95" s="44"/>
      <c r="M95" s="228"/>
      <c r="N95" s="229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145</v>
      </c>
      <c r="AU95" s="17" t="s">
        <v>80</v>
      </c>
    </row>
    <row r="96" s="12" customFormat="1" ht="22.8" customHeight="1">
      <c r="A96" s="12"/>
      <c r="B96" s="196"/>
      <c r="C96" s="197"/>
      <c r="D96" s="198" t="s">
        <v>70</v>
      </c>
      <c r="E96" s="210" t="s">
        <v>485</v>
      </c>
      <c r="F96" s="210" t="s">
        <v>486</v>
      </c>
      <c r="G96" s="197"/>
      <c r="H96" s="197"/>
      <c r="I96" s="200"/>
      <c r="J96" s="211">
        <f>BK96</f>
        <v>0</v>
      </c>
      <c r="K96" s="197"/>
      <c r="L96" s="202"/>
      <c r="M96" s="203"/>
      <c r="N96" s="204"/>
      <c r="O96" s="204"/>
      <c r="P96" s="205">
        <f>SUM(P97:P104)</f>
        <v>0</v>
      </c>
      <c r="Q96" s="204"/>
      <c r="R96" s="205">
        <f>SUM(R97:R104)</f>
        <v>0</v>
      </c>
      <c r="S96" s="204"/>
      <c r="T96" s="206">
        <f>SUM(T97:T104)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7" t="s">
        <v>171</v>
      </c>
      <c r="AT96" s="208" t="s">
        <v>70</v>
      </c>
      <c r="AU96" s="208" t="s">
        <v>78</v>
      </c>
      <c r="AY96" s="207" t="s">
        <v>132</v>
      </c>
      <c r="BK96" s="209">
        <f>SUM(BK97:BK104)</f>
        <v>0</v>
      </c>
    </row>
    <row r="97" s="2" customFormat="1" ht="16.5" customHeight="1">
      <c r="A97" s="38"/>
      <c r="B97" s="39"/>
      <c r="C97" s="212" t="s">
        <v>80</v>
      </c>
      <c r="D97" s="212" t="s">
        <v>134</v>
      </c>
      <c r="E97" s="213" t="s">
        <v>487</v>
      </c>
      <c r="F97" s="214" t="s">
        <v>486</v>
      </c>
      <c r="G97" s="215" t="s">
        <v>480</v>
      </c>
      <c r="H97" s="216">
        <v>1</v>
      </c>
      <c r="I97" s="217"/>
      <c r="J97" s="218">
        <f>ROUND(I97*H97,2)</f>
        <v>0</v>
      </c>
      <c r="K97" s="214" t="s">
        <v>138</v>
      </c>
      <c r="L97" s="44"/>
      <c r="M97" s="219" t="s">
        <v>19</v>
      </c>
      <c r="N97" s="220" t="s">
        <v>42</v>
      </c>
      <c r="O97" s="84"/>
      <c r="P97" s="221">
        <f>O97*H97</f>
        <v>0</v>
      </c>
      <c r="Q97" s="221">
        <v>0</v>
      </c>
      <c r="R97" s="221">
        <f>Q97*H97</f>
        <v>0</v>
      </c>
      <c r="S97" s="221">
        <v>0</v>
      </c>
      <c r="T97" s="222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23" t="s">
        <v>481</v>
      </c>
      <c r="AT97" s="223" t="s">
        <v>134</v>
      </c>
      <c r="AU97" s="223" t="s">
        <v>80</v>
      </c>
      <c r="AY97" s="17" t="s">
        <v>132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7" t="s">
        <v>78</v>
      </c>
      <c r="BK97" s="224">
        <f>ROUND(I97*H97,2)</f>
        <v>0</v>
      </c>
      <c r="BL97" s="17" t="s">
        <v>481</v>
      </c>
      <c r="BM97" s="223" t="s">
        <v>488</v>
      </c>
    </row>
    <row r="98" s="2" customFormat="1">
      <c r="A98" s="38"/>
      <c r="B98" s="39"/>
      <c r="C98" s="40"/>
      <c r="D98" s="225" t="s">
        <v>141</v>
      </c>
      <c r="E98" s="40"/>
      <c r="F98" s="226" t="s">
        <v>486</v>
      </c>
      <c r="G98" s="40"/>
      <c r="H98" s="40"/>
      <c r="I98" s="227"/>
      <c r="J98" s="40"/>
      <c r="K98" s="40"/>
      <c r="L98" s="44"/>
      <c r="M98" s="228"/>
      <c r="N98" s="229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141</v>
      </c>
      <c r="AU98" s="17" t="s">
        <v>80</v>
      </c>
    </row>
    <row r="99" s="2" customFormat="1">
      <c r="A99" s="38"/>
      <c r="B99" s="39"/>
      <c r="C99" s="40"/>
      <c r="D99" s="230" t="s">
        <v>143</v>
      </c>
      <c r="E99" s="40"/>
      <c r="F99" s="231" t="s">
        <v>489</v>
      </c>
      <c r="G99" s="40"/>
      <c r="H99" s="40"/>
      <c r="I99" s="227"/>
      <c r="J99" s="40"/>
      <c r="K99" s="40"/>
      <c r="L99" s="44"/>
      <c r="M99" s="228"/>
      <c r="N99" s="229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143</v>
      </c>
      <c r="AU99" s="17" t="s">
        <v>80</v>
      </c>
    </row>
    <row r="100" s="2" customFormat="1">
      <c r="A100" s="38"/>
      <c r="B100" s="39"/>
      <c r="C100" s="40"/>
      <c r="D100" s="225" t="s">
        <v>145</v>
      </c>
      <c r="E100" s="40"/>
      <c r="F100" s="232" t="s">
        <v>490</v>
      </c>
      <c r="G100" s="40"/>
      <c r="H100" s="40"/>
      <c r="I100" s="227"/>
      <c r="J100" s="40"/>
      <c r="K100" s="40"/>
      <c r="L100" s="44"/>
      <c r="M100" s="228"/>
      <c r="N100" s="229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145</v>
      </c>
      <c r="AU100" s="17" t="s">
        <v>80</v>
      </c>
    </row>
    <row r="101" s="2" customFormat="1" ht="16.5" customHeight="1">
      <c r="A101" s="38"/>
      <c r="B101" s="39"/>
      <c r="C101" s="212" t="s">
        <v>155</v>
      </c>
      <c r="D101" s="212" t="s">
        <v>134</v>
      </c>
      <c r="E101" s="213" t="s">
        <v>491</v>
      </c>
      <c r="F101" s="214" t="s">
        <v>492</v>
      </c>
      <c r="G101" s="215" t="s">
        <v>480</v>
      </c>
      <c r="H101" s="216">
        <v>1</v>
      </c>
      <c r="I101" s="217"/>
      <c r="J101" s="218">
        <f>ROUND(I101*H101,2)</f>
        <v>0</v>
      </c>
      <c r="K101" s="214" t="s">
        <v>138</v>
      </c>
      <c r="L101" s="44"/>
      <c r="M101" s="219" t="s">
        <v>19</v>
      </c>
      <c r="N101" s="220" t="s">
        <v>42</v>
      </c>
      <c r="O101" s="84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3" t="s">
        <v>481</v>
      </c>
      <c r="AT101" s="223" t="s">
        <v>134</v>
      </c>
      <c r="AU101" s="223" t="s">
        <v>80</v>
      </c>
      <c r="AY101" s="17" t="s">
        <v>132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78</v>
      </c>
      <c r="BK101" s="224">
        <f>ROUND(I101*H101,2)</f>
        <v>0</v>
      </c>
      <c r="BL101" s="17" t="s">
        <v>481</v>
      </c>
      <c r="BM101" s="223" t="s">
        <v>493</v>
      </c>
    </row>
    <row r="102" s="2" customFormat="1">
      <c r="A102" s="38"/>
      <c r="B102" s="39"/>
      <c r="C102" s="40"/>
      <c r="D102" s="225" t="s">
        <v>141</v>
      </c>
      <c r="E102" s="40"/>
      <c r="F102" s="226" t="s">
        <v>492</v>
      </c>
      <c r="G102" s="40"/>
      <c r="H102" s="40"/>
      <c r="I102" s="227"/>
      <c r="J102" s="40"/>
      <c r="K102" s="40"/>
      <c r="L102" s="44"/>
      <c r="M102" s="228"/>
      <c r="N102" s="229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141</v>
      </c>
      <c r="AU102" s="17" t="s">
        <v>80</v>
      </c>
    </row>
    <row r="103" s="2" customFormat="1">
      <c r="A103" s="38"/>
      <c r="B103" s="39"/>
      <c r="C103" s="40"/>
      <c r="D103" s="230" t="s">
        <v>143</v>
      </c>
      <c r="E103" s="40"/>
      <c r="F103" s="231" t="s">
        <v>494</v>
      </c>
      <c r="G103" s="40"/>
      <c r="H103" s="40"/>
      <c r="I103" s="227"/>
      <c r="J103" s="40"/>
      <c r="K103" s="40"/>
      <c r="L103" s="44"/>
      <c r="M103" s="228"/>
      <c r="N103" s="229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143</v>
      </c>
      <c r="AU103" s="17" t="s">
        <v>80</v>
      </c>
    </row>
    <row r="104" s="2" customFormat="1">
      <c r="A104" s="38"/>
      <c r="B104" s="39"/>
      <c r="C104" s="40"/>
      <c r="D104" s="225" t="s">
        <v>145</v>
      </c>
      <c r="E104" s="40"/>
      <c r="F104" s="232" t="s">
        <v>495</v>
      </c>
      <c r="G104" s="40"/>
      <c r="H104" s="40"/>
      <c r="I104" s="227"/>
      <c r="J104" s="40"/>
      <c r="K104" s="40"/>
      <c r="L104" s="44"/>
      <c r="M104" s="228"/>
      <c r="N104" s="229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145</v>
      </c>
      <c r="AU104" s="17" t="s">
        <v>80</v>
      </c>
    </row>
    <row r="105" s="12" customFormat="1" ht="22.8" customHeight="1">
      <c r="A105" s="12"/>
      <c r="B105" s="196"/>
      <c r="C105" s="197"/>
      <c r="D105" s="198" t="s">
        <v>70</v>
      </c>
      <c r="E105" s="210" t="s">
        <v>496</v>
      </c>
      <c r="F105" s="210" t="s">
        <v>497</v>
      </c>
      <c r="G105" s="197"/>
      <c r="H105" s="197"/>
      <c r="I105" s="200"/>
      <c r="J105" s="211">
        <f>BK105</f>
        <v>0</v>
      </c>
      <c r="K105" s="197"/>
      <c r="L105" s="202"/>
      <c r="M105" s="203"/>
      <c r="N105" s="204"/>
      <c r="O105" s="204"/>
      <c r="P105" s="205">
        <f>SUM(P106:P109)</f>
        <v>0</v>
      </c>
      <c r="Q105" s="204"/>
      <c r="R105" s="205">
        <f>SUM(R106:R109)</f>
        <v>0</v>
      </c>
      <c r="S105" s="204"/>
      <c r="T105" s="206">
        <f>SUM(T106:T109)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7" t="s">
        <v>171</v>
      </c>
      <c r="AT105" s="208" t="s">
        <v>70</v>
      </c>
      <c r="AU105" s="208" t="s">
        <v>78</v>
      </c>
      <c r="AY105" s="207" t="s">
        <v>132</v>
      </c>
      <c r="BK105" s="209">
        <f>SUM(BK106:BK109)</f>
        <v>0</v>
      </c>
    </row>
    <row r="106" s="2" customFormat="1" ht="16.5" customHeight="1">
      <c r="A106" s="38"/>
      <c r="B106" s="39"/>
      <c r="C106" s="212" t="s">
        <v>139</v>
      </c>
      <c r="D106" s="212" t="s">
        <v>134</v>
      </c>
      <c r="E106" s="213" t="s">
        <v>498</v>
      </c>
      <c r="F106" s="214" t="s">
        <v>497</v>
      </c>
      <c r="G106" s="215" t="s">
        <v>480</v>
      </c>
      <c r="H106" s="216">
        <v>1</v>
      </c>
      <c r="I106" s="217"/>
      <c r="J106" s="218">
        <f>ROUND(I106*H106,2)</f>
        <v>0</v>
      </c>
      <c r="K106" s="214" t="s">
        <v>138</v>
      </c>
      <c r="L106" s="44"/>
      <c r="M106" s="219" t="s">
        <v>19</v>
      </c>
      <c r="N106" s="220" t="s">
        <v>42</v>
      </c>
      <c r="O106" s="84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3" t="s">
        <v>481</v>
      </c>
      <c r="AT106" s="223" t="s">
        <v>134</v>
      </c>
      <c r="AU106" s="223" t="s">
        <v>80</v>
      </c>
      <c r="AY106" s="17" t="s">
        <v>132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7" t="s">
        <v>78</v>
      </c>
      <c r="BK106" s="224">
        <f>ROUND(I106*H106,2)</f>
        <v>0</v>
      </c>
      <c r="BL106" s="17" t="s">
        <v>481</v>
      </c>
      <c r="BM106" s="223" t="s">
        <v>499</v>
      </c>
    </row>
    <row r="107" s="2" customFormat="1">
      <c r="A107" s="38"/>
      <c r="B107" s="39"/>
      <c r="C107" s="40"/>
      <c r="D107" s="225" t="s">
        <v>141</v>
      </c>
      <c r="E107" s="40"/>
      <c r="F107" s="226" t="s">
        <v>497</v>
      </c>
      <c r="G107" s="40"/>
      <c r="H107" s="40"/>
      <c r="I107" s="227"/>
      <c r="J107" s="40"/>
      <c r="K107" s="40"/>
      <c r="L107" s="44"/>
      <c r="M107" s="228"/>
      <c r="N107" s="229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141</v>
      </c>
      <c r="AU107" s="17" t="s">
        <v>80</v>
      </c>
    </row>
    <row r="108" s="2" customFormat="1">
      <c r="A108" s="38"/>
      <c r="B108" s="39"/>
      <c r="C108" s="40"/>
      <c r="D108" s="230" t="s">
        <v>143</v>
      </c>
      <c r="E108" s="40"/>
      <c r="F108" s="231" t="s">
        <v>500</v>
      </c>
      <c r="G108" s="40"/>
      <c r="H108" s="40"/>
      <c r="I108" s="227"/>
      <c r="J108" s="40"/>
      <c r="K108" s="40"/>
      <c r="L108" s="44"/>
      <c r="M108" s="228"/>
      <c r="N108" s="229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143</v>
      </c>
      <c r="AU108" s="17" t="s">
        <v>80</v>
      </c>
    </row>
    <row r="109" s="2" customFormat="1">
      <c r="A109" s="38"/>
      <c r="B109" s="39"/>
      <c r="C109" s="40"/>
      <c r="D109" s="225" t="s">
        <v>145</v>
      </c>
      <c r="E109" s="40"/>
      <c r="F109" s="232" t="s">
        <v>501</v>
      </c>
      <c r="G109" s="40"/>
      <c r="H109" s="40"/>
      <c r="I109" s="227"/>
      <c r="J109" s="40"/>
      <c r="K109" s="40"/>
      <c r="L109" s="44"/>
      <c r="M109" s="268"/>
      <c r="N109" s="269"/>
      <c r="O109" s="270"/>
      <c r="P109" s="270"/>
      <c r="Q109" s="270"/>
      <c r="R109" s="270"/>
      <c r="S109" s="270"/>
      <c r="T109" s="271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145</v>
      </c>
      <c r="AU109" s="17" t="s">
        <v>80</v>
      </c>
    </row>
    <row r="110" s="2" customFormat="1" ht="6.96" customHeight="1">
      <c r="A110" s="38"/>
      <c r="B110" s="59"/>
      <c r="C110" s="60"/>
      <c r="D110" s="60"/>
      <c r="E110" s="60"/>
      <c r="F110" s="60"/>
      <c r="G110" s="60"/>
      <c r="H110" s="60"/>
      <c r="I110" s="60"/>
      <c r="J110" s="60"/>
      <c r="K110" s="60"/>
      <c r="L110" s="44"/>
      <c r="M110" s="38"/>
      <c r="O110" s="38"/>
      <c r="P110" s="38"/>
      <c r="Q110" s="38"/>
      <c r="R110" s="38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</sheetData>
  <sheetProtection sheet="1" autoFilter="0" formatColumns="0" formatRows="0" objects="1" scenarios="1" spinCount="100000" saltValue="8iD1uZqFgsh0uVReSBTARrpw/ZnPdbM0uTxgR0z5vFdZpWivPLoT5yPDamhWZbdE9xGEtQ/nzaJz0+aR1taJ8Q==" hashValue="uUWDbMFazBQDd5YmcddVPov7C/wBgIlwT+NzJnKim3nAKW0fQR077yw2g0/+UWn+uO71fMmTNwnx+VXuw2T95g==" algorithmName="SHA-512" password="CC35"/>
  <autoFilter ref="C88:K1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4" r:id="rId1" display="https://podminky.urs.cz/item/CS_URS_2022_02/012002000"/>
    <hyperlink ref="F99" r:id="rId2" display="https://podminky.urs.cz/item/CS_URS_2022_02/030001000"/>
    <hyperlink ref="F103" r:id="rId3" display="https://podminky.urs.cz/item/CS_URS_2022_02/034503000"/>
    <hyperlink ref="F108" r:id="rId4" display="https://podminky.urs.cz/item/CS_URS_2022_02/09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80</v>
      </c>
    </row>
    <row r="4" s="1" customFormat="1" ht="24.96" customHeight="1">
      <c r="B4" s="20"/>
      <c r="D4" s="140" t="s">
        <v>104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Větrolam L9 v lokalitě Na Blivankách, k.ú. Středokluky</v>
      </c>
      <c r="F7" s="142"/>
      <c r="G7" s="142"/>
      <c r="H7" s="142"/>
      <c r="L7" s="20"/>
    </row>
    <row r="8" s="1" customFormat="1" ht="12" customHeight="1">
      <c r="B8" s="20"/>
      <c r="D8" s="142" t="s">
        <v>105</v>
      </c>
      <c r="L8" s="20"/>
    </row>
    <row r="9" s="2" customFormat="1" ht="16.5" customHeight="1">
      <c r="A9" s="38"/>
      <c r="B9" s="44"/>
      <c r="C9" s="38"/>
      <c r="D9" s="38"/>
      <c r="E9" s="143" t="s">
        <v>502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107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503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10. 11. 2022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32</v>
      </c>
      <c r="F26" s="38"/>
      <c r="G26" s="38"/>
      <c r="H26" s="38"/>
      <c r="I26" s="142" t="s">
        <v>28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35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71.25" customHeight="1">
      <c r="A29" s="147"/>
      <c r="B29" s="148"/>
      <c r="C29" s="147"/>
      <c r="D29" s="147"/>
      <c r="E29" s="149" t="s">
        <v>109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37</v>
      </c>
      <c r="E32" s="38"/>
      <c r="F32" s="38"/>
      <c r="G32" s="38"/>
      <c r="H32" s="38"/>
      <c r="I32" s="38"/>
      <c r="J32" s="153">
        <f>ROUND(J87,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39</v>
      </c>
      <c r="G34" s="38"/>
      <c r="H34" s="38"/>
      <c r="I34" s="154" t="s">
        <v>38</v>
      </c>
      <c r="J34" s="154" t="s">
        <v>40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41</v>
      </c>
      <c r="E35" s="142" t="s">
        <v>42</v>
      </c>
      <c r="F35" s="156">
        <f>ROUND((SUM(BE87:BE170)),  2)</f>
        <v>0</v>
      </c>
      <c r="G35" s="38"/>
      <c r="H35" s="38"/>
      <c r="I35" s="157">
        <v>0.20999999999999999</v>
      </c>
      <c r="J35" s="156">
        <f>ROUND(((SUM(BE87:BE170))*I35),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43</v>
      </c>
      <c r="F36" s="156">
        <f>ROUND((SUM(BF87:BF170)),  2)</f>
        <v>0</v>
      </c>
      <c r="G36" s="38"/>
      <c r="H36" s="38"/>
      <c r="I36" s="157">
        <v>0.14999999999999999</v>
      </c>
      <c r="J36" s="156">
        <f>ROUND(((SUM(BF87:BF170))*I36),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44</v>
      </c>
      <c r="F37" s="156">
        <f>ROUND((SUM(BG87:BG170)),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45</v>
      </c>
      <c r="F38" s="156">
        <f>ROUND((SUM(BH87:BH170)),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46</v>
      </c>
      <c r="F39" s="156">
        <f>ROUND((SUM(BI87:BI170)),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47</v>
      </c>
      <c r="E41" s="160"/>
      <c r="F41" s="160"/>
      <c r="G41" s="161" t="s">
        <v>48</v>
      </c>
      <c r="H41" s="162" t="s">
        <v>49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110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Větrolam L9 v lokalitě Na Blivankách, k.ú. Středokluky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105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502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107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L90-2-1 - Rozvojová péče - 1. rok po výsadbě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Středokluky</v>
      </c>
      <c r="G56" s="40"/>
      <c r="H56" s="40"/>
      <c r="I56" s="32" t="s">
        <v>23</v>
      </c>
      <c r="J56" s="72" t="str">
        <f>IF(J14="","",J14)</f>
        <v>10. 11. 2022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ČR SPÚ, KPÚ pro Středočeský kraj a hl.m. Praha</v>
      </c>
      <c r="G58" s="40"/>
      <c r="H58" s="40"/>
      <c r="I58" s="32" t="s">
        <v>31</v>
      </c>
      <c r="J58" s="36" t="str">
        <f>E23</f>
        <v>Ing. Alena Burešová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>Ing. Alena Burešová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111</v>
      </c>
      <c r="D61" s="171"/>
      <c r="E61" s="171"/>
      <c r="F61" s="171"/>
      <c r="G61" s="171"/>
      <c r="H61" s="171"/>
      <c r="I61" s="171"/>
      <c r="J61" s="172" t="s">
        <v>112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69</v>
      </c>
      <c r="D63" s="40"/>
      <c r="E63" s="40"/>
      <c r="F63" s="40"/>
      <c r="G63" s="40"/>
      <c r="H63" s="40"/>
      <c r="I63" s="40"/>
      <c r="J63" s="102">
        <f>J87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113</v>
      </c>
    </row>
    <row r="64" s="9" customFormat="1" ht="24.96" customHeight="1">
      <c r="A64" s="9"/>
      <c r="B64" s="174"/>
      <c r="C64" s="175"/>
      <c r="D64" s="176" t="s">
        <v>114</v>
      </c>
      <c r="E64" s="177"/>
      <c r="F64" s="177"/>
      <c r="G64" s="177"/>
      <c r="H64" s="177"/>
      <c r="I64" s="177"/>
      <c r="J64" s="178">
        <f>J88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115</v>
      </c>
      <c r="E65" s="182"/>
      <c r="F65" s="182"/>
      <c r="G65" s="182"/>
      <c r="H65" s="182"/>
      <c r="I65" s="182"/>
      <c r="J65" s="183">
        <f>J89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117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169" t="str">
        <f>E7</f>
        <v>Větrolam L9 v lokalitě Na Blivankách, k.ú. Středokluky</v>
      </c>
      <c r="F75" s="32"/>
      <c r="G75" s="32"/>
      <c r="H75" s="32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1" customFormat="1" ht="12" customHeight="1">
      <c r="B76" s="21"/>
      <c r="C76" s="32" t="s">
        <v>105</v>
      </c>
      <c r="D76" s="22"/>
      <c r="E76" s="22"/>
      <c r="F76" s="22"/>
      <c r="G76" s="22"/>
      <c r="H76" s="22"/>
      <c r="I76" s="22"/>
      <c r="J76" s="22"/>
      <c r="K76" s="22"/>
      <c r="L76" s="20"/>
    </row>
    <row r="77" s="2" customFormat="1" ht="16.5" customHeight="1">
      <c r="A77" s="38"/>
      <c r="B77" s="39"/>
      <c r="C77" s="40"/>
      <c r="D77" s="40"/>
      <c r="E77" s="169" t="s">
        <v>502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107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E11</f>
        <v>L90-2-1 - Rozvojová péče - 1. rok po výsadbě</v>
      </c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F14</f>
        <v>Středokluky</v>
      </c>
      <c r="G81" s="40"/>
      <c r="H81" s="40"/>
      <c r="I81" s="32" t="s">
        <v>23</v>
      </c>
      <c r="J81" s="72" t="str">
        <f>IF(J14="","",J14)</f>
        <v>10. 11. 2022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E17</f>
        <v>ČR SPÚ, KPÚ pro Středočeský kraj a hl.m. Praha</v>
      </c>
      <c r="G83" s="40"/>
      <c r="H83" s="40"/>
      <c r="I83" s="32" t="s">
        <v>31</v>
      </c>
      <c r="J83" s="36" t="str">
        <f>E23</f>
        <v>Ing. Alena Burešová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29</v>
      </c>
      <c r="D84" s="40"/>
      <c r="E84" s="40"/>
      <c r="F84" s="27" t="str">
        <f>IF(E20="","",E20)</f>
        <v>Vyplň údaj</v>
      </c>
      <c r="G84" s="40"/>
      <c r="H84" s="40"/>
      <c r="I84" s="32" t="s">
        <v>34</v>
      </c>
      <c r="J84" s="36" t="str">
        <f>E26</f>
        <v>Ing. Alena Burešová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85"/>
      <c r="B86" s="186"/>
      <c r="C86" s="187" t="s">
        <v>118</v>
      </c>
      <c r="D86" s="188" t="s">
        <v>56</v>
      </c>
      <c r="E86" s="188" t="s">
        <v>52</v>
      </c>
      <c r="F86" s="188" t="s">
        <v>53</v>
      </c>
      <c r="G86" s="188" t="s">
        <v>119</v>
      </c>
      <c r="H86" s="188" t="s">
        <v>120</v>
      </c>
      <c r="I86" s="188" t="s">
        <v>121</v>
      </c>
      <c r="J86" s="188" t="s">
        <v>112</v>
      </c>
      <c r="K86" s="189" t="s">
        <v>122</v>
      </c>
      <c r="L86" s="190"/>
      <c r="M86" s="92" t="s">
        <v>19</v>
      </c>
      <c r="N86" s="93" t="s">
        <v>41</v>
      </c>
      <c r="O86" s="93" t="s">
        <v>123</v>
      </c>
      <c r="P86" s="93" t="s">
        <v>124</v>
      </c>
      <c r="Q86" s="93" t="s">
        <v>125</v>
      </c>
      <c r="R86" s="93" t="s">
        <v>126</v>
      </c>
      <c r="S86" s="93" t="s">
        <v>127</v>
      </c>
      <c r="T86" s="94" t="s">
        <v>128</v>
      </c>
      <c r="U86" s="185"/>
      <c r="V86" s="185"/>
      <c r="W86" s="185"/>
      <c r="X86" s="185"/>
      <c r="Y86" s="185"/>
      <c r="Z86" s="185"/>
      <c r="AA86" s="185"/>
      <c r="AB86" s="185"/>
      <c r="AC86" s="185"/>
      <c r="AD86" s="185"/>
      <c r="AE86" s="185"/>
    </row>
    <row r="87" s="2" customFormat="1" ht="22.8" customHeight="1">
      <c r="A87" s="38"/>
      <c r="B87" s="39"/>
      <c r="C87" s="99" t="s">
        <v>129</v>
      </c>
      <c r="D87" s="40"/>
      <c r="E87" s="40"/>
      <c r="F87" s="40"/>
      <c r="G87" s="40"/>
      <c r="H87" s="40"/>
      <c r="I87" s="40"/>
      <c r="J87" s="191">
        <f>BK87</f>
        <v>0</v>
      </c>
      <c r="K87" s="40"/>
      <c r="L87" s="44"/>
      <c r="M87" s="95"/>
      <c r="N87" s="192"/>
      <c r="O87" s="96"/>
      <c r="P87" s="193">
        <f>P88</f>
        <v>0</v>
      </c>
      <c r="Q87" s="96"/>
      <c r="R87" s="193">
        <f>R88</f>
        <v>0.0094239999999999984</v>
      </c>
      <c r="S87" s="96"/>
      <c r="T87" s="194">
        <f>T88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70</v>
      </c>
      <c r="AU87" s="17" t="s">
        <v>113</v>
      </c>
      <c r="BK87" s="195">
        <f>BK88</f>
        <v>0</v>
      </c>
    </row>
    <row r="88" s="12" customFormat="1" ht="25.92" customHeight="1">
      <c r="A88" s="12"/>
      <c r="B88" s="196"/>
      <c r="C88" s="197"/>
      <c r="D88" s="198" t="s">
        <v>70</v>
      </c>
      <c r="E88" s="199" t="s">
        <v>130</v>
      </c>
      <c r="F88" s="199" t="s">
        <v>131</v>
      </c>
      <c r="G88" s="197"/>
      <c r="H88" s="197"/>
      <c r="I88" s="200"/>
      <c r="J88" s="201">
        <f>BK88</f>
        <v>0</v>
      </c>
      <c r="K88" s="197"/>
      <c r="L88" s="202"/>
      <c r="M88" s="203"/>
      <c r="N88" s="204"/>
      <c r="O88" s="204"/>
      <c r="P88" s="205">
        <f>P89</f>
        <v>0</v>
      </c>
      <c r="Q88" s="204"/>
      <c r="R88" s="205">
        <f>R89</f>
        <v>0.0094239999999999984</v>
      </c>
      <c r="S88" s="204"/>
      <c r="T88" s="206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7" t="s">
        <v>78</v>
      </c>
      <c r="AT88" s="208" t="s">
        <v>70</v>
      </c>
      <c r="AU88" s="208" t="s">
        <v>71</v>
      </c>
      <c r="AY88" s="207" t="s">
        <v>132</v>
      </c>
      <c r="BK88" s="209">
        <f>BK89</f>
        <v>0</v>
      </c>
    </row>
    <row r="89" s="12" customFormat="1" ht="22.8" customHeight="1">
      <c r="A89" s="12"/>
      <c r="B89" s="196"/>
      <c r="C89" s="197"/>
      <c r="D89" s="198" t="s">
        <v>70</v>
      </c>
      <c r="E89" s="210" t="s">
        <v>78</v>
      </c>
      <c r="F89" s="210" t="s">
        <v>133</v>
      </c>
      <c r="G89" s="197"/>
      <c r="H89" s="197"/>
      <c r="I89" s="200"/>
      <c r="J89" s="211">
        <f>BK89</f>
        <v>0</v>
      </c>
      <c r="K89" s="197"/>
      <c r="L89" s="202"/>
      <c r="M89" s="203"/>
      <c r="N89" s="204"/>
      <c r="O89" s="204"/>
      <c r="P89" s="205">
        <f>SUM(P90:P170)</f>
        <v>0</v>
      </c>
      <c r="Q89" s="204"/>
      <c r="R89" s="205">
        <f>SUM(R90:R170)</f>
        <v>0.0094239999999999984</v>
      </c>
      <c r="S89" s="204"/>
      <c r="T89" s="206">
        <f>SUM(T90:T170)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7" t="s">
        <v>78</v>
      </c>
      <c r="AT89" s="208" t="s">
        <v>70</v>
      </c>
      <c r="AU89" s="208" t="s">
        <v>78</v>
      </c>
      <c r="AY89" s="207" t="s">
        <v>132</v>
      </c>
      <c r="BK89" s="209">
        <f>SUM(BK90:BK170)</f>
        <v>0</v>
      </c>
    </row>
    <row r="90" s="2" customFormat="1" ht="33" customHeight="1">
      <c r="A90" s="38"/>
      <c r="B90" s="39"/>
      <c r="C90" s="212" t="s">
        <v>78</v>
      </c>
      <c r="D90" s="212" t="s">
        <v>134</v>
      </c>
      <c r="E90" s="213" t="s">
        <v>147</v>
      </c>
      <c r="F90" s="214" t="s">
        <v>148</v>
      </c>
      <c r="G90" s="215" t="s">
        <v>137</v>
      </c>
      <c r="H90" s="216">
        <v>1510</v>
      </c>
      <c r="I90" s="217"/>
      <c r="J90" s="218">
        <f>ROUND(I90*H90,2)</f>
        <v>0</v>
      </c>
      <c r="K90" s="214" t="s">
        <v>138</v>
      </c>
      <c r="L90" s="44"/>
      <c r="M90" s="219" t="s">
        <v>19</v>
      </c>
      <c r="N90" s="220" t="s">
        <v>42</v>
      </c>
      <c r="O90" s="84"/>
      <c r="P90" s="221">
        <f>O90*H90</f>
        <v>0</v>
      </c>
      <c r="Q90" s="221">
        <v>0</v>
      </c>
      <c r="R90" s="221">
        <f>Q90*H90</f>
        <v>0</v>
      </c>
      <c r="S90" s="221">
        <v>0</v>
      </c>
      <c r="T90" s="222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3" t="s">
        <v>139</v>
      </c>
      <c r="AT90" s="223" t="s">
        <v>134</v>
      </c>
      <c r="AU90" s="223" t="s">
        <v>80</v>
      </c>
      <c r="AY90" s="17" t="s">
        <v>132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7" t="s">
        <v>78</v>
      </c>
      <c r="BK90" s="224">
        <f>ROUND(I90*H90,2)</f>
        <v>0</v>
      </c>
      <c r="BL90" s="17" t="s">
        <v>139</v>
      </c>
      <c r="BM90" s="223" t="s">
        <v>504</v>
      </c>
    </row>
    <row r="91" s="2" customFormat="1">
      <c r="A91" s="38"/>
      <c r="B91" s="39"/>
      <c r="C91" s="40"/>
      <c r="D91" s="225" t="s">
        <v>141</v>
      </c>
      <c r="E91" s="40"/>
      <c r="F91" s="226" t="s">
        <v>150</v>
      </c>
      <c r="G91" s="40"/>
      <c r="H91" s="40"/>
      <c r="I91" s="227"/>
      <c r="J91" s="40"/>
      <c r="K91" s="40"/>
      <c r="L91" s="44"/>
      <c r="M91" s="228"/>
      <c r="N91" s="229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141</v>
      </c>
      <c r="AU91" s="17" t="s">
        <v>80</v>
      </c>
    </row>
    <row r="92" s="2" customFormat="1">
      <c r="A92" s="38"/>
      <c r="B92" s="39"/>
      <c r="C92" s="40"/>
      <c r="D92" s="230" t="s">
        <v>143</v>
      </c>
      <c r="E92" s="40"/>
      <c r="F92" s="231" t="s">
        <v>151</v>
      </c>
      <c r="G92" s="40"/>
      <c r="H92" s="40"/>
      <c r="I92" s="227"/>
      <c r="J92" s="40"/>
      <c r="K92" s="40"/>
      <c r="L92" s="44"/>
      <c r="M92" s="228"/>
      <c r="N92" s="229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143</v>
      </c>
      <c r="AU92" s="17" t="s">
        <v>80</v>
      </c>
    </row>
    <row r="93" s="2" customFormat="1">
      <c r="A93" s="38"/>
      <c r="B93" s="39"/>
      <c r="C93" s="40"/>
      <c r="D93" s="225" t="s">
        <v>145</v>
      </c>
      <c r="E93" s="40"/>
      <c r="F93" s="232" t="s">
        <v>505</v>
      </c>
      <c r="G93" s="40"/>
      <c r="H93" s="40"/>
      <c r="I93" s="227"/>
      <c r="J93" s="40"/>
      <c r="K93" s="40"/>
      <c r="L93" s="44"/>
      <c r="M93" s="228"/>
      <c r="N93" s="229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145</v>
      </c>
      <c r="AU93" s="17" t="s">
        <v>80</v>
      </c>
    </row>
    <row r="94" s="13" customFormat="1">
      <c r="A94" s="13"/>
      <c r="B94" s="233"/>
      <c r="C94" s="234"/>
      <c r="D94" s="225" t="s">
        <v>153</v>
      </c>
      <c r="E94" s="235" t="s">
        <v>19</v>
      </c>
      <c r="F94" s="236" t="s">
        <v>506</v>
      </c>
      <c r="G94" s="234"/>
      <c r="H94" s="237">
        <v>1510</v>
      </c>
      <c r="I94" s="238"/>
      <c r="J94" s="234"/>
      <c r="K94" s="234"/>
      <c r="L94" s="239"/>
      <c r="M94" s="240"/>
      <c r="N94" s="241"/>
      <c r="O94" s="241"/>
      <c r="P94" s="241"/>
      <c r="Q94" s="241"/>
      <c r="R94" s="241"/>
      <c r="S94" s="241"/>
      <c r="T94" s="24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3" t="s">
        <v>153</v>
      </c>
      <c r="AU94" s="243" t="s">
        <v>80</v>
      </c>
      <c r="AV94" s="13" t="s">
        <v>80</v>
      </c>
      <c r="AW94" s="13" t="s">
        <v>33</v>
      </c>
      <c r="AX94" s="13" t="s">
        <v>78</v>
      </c>
      <c r="AY94" s="243" t="s">
        <v>132</v>
      </c>
    </row>
    <row r="95" s="2" customFormat="1" ht="24.15" customHeight="1">
      <c r="A95" s="38"/>
      <c r="B95" s="39"/>
      <c r="C95" s="212" t="s">
        <v>80</v>
      </c>
      <c r="D95" s="212" t="s">
        <v>134</v>
      </c>
      <c r="E95" s="213" t="s">
        <v>507</v>
      </c>
      <c r="F95" s="214" t="s">
        <v>508</v>
      </c>
      <c r="G95" s="215" t="s">
        <v>137</v>
      </c>
      <c r="H95" s="216">
        <v>1660</v>
      </c>
      <c r="I95" s="217"/>
      <c r="J95" s="218">
        <f>ROUND(I95*H95,2)</f>
        <v>0</v>
      </c>
      <c r="K95" s="214" t="s">
        <v>138</v>
      </c>
      <c r="L95" s="44"/>
      <c r="M95" s="219" t="s">
        <v>19</v>
      </c>
      <c r="N95" s="220" t="s">
        <v>42</v>
      </c>
      <c r="O95" s="84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23" t="s">
        <v>139</v>
      </c>
      <c r="AT95" s="223" t="s">
        <v>134</v>
      </c>
      <c r="AU95" s="223" t="s">
        <v>80</v>
      </c>
      <c r="AY95" s="17" t="s">
        <v>132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7" t="s">
        <v>78</v>
      </c>
      <c r="BK95" s="224">
        <f>ROUND(I95*H95,2)</f>
        <v>0</v>
      </c>
      <c r="BL95" s="17" t="s">
        <v>139</v>
      </c>
      <c r="BM95" s="223" t="s">
        <v>509</v>
      </c>
    </row>
    <row r="96" s="2" customFormat="1">
      <c r="A96" s="38"/>
      <c r="B96" s="39"/>
      <c r="C96" s="40"/>
      <c r="D96" s="225" t="s">
        <v>141</v>
      </c>
      <c r="E96" s="40"/>
      <c r="F96" s="226" t="s">
        <v>510</v>
      </c>
      <c r="G96" s="40"/>
      <c r="H96" s="40"/>
      <c r="I96" s="227"/>
      <c r="J96" s="40"/>
      <c r="K96" s="40"/>
      <c r="L96" s="44"/>
      <c r="M96" s="228"/>
      <c r="N96" s="229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141</v>
      </c>
      <c r="AU96" s="17" t="s">
        <v>80</v>
      </c>
    </row>
    <row r="97" s="2" customFormat="1">
      <c r="A97" s="38"/>
      <c r="B97" s="39"/>
      <c r="C97" s="40"/>
      <c r="D97" s="230" t="s">
        <v>143</v>
      </c>
      <c r="E97" s="40"/>
      <c r="F97" s="231" t="s">
        <v>511</v>
      </c>
      <c r="G97" s="40"/>
      <c r="H97" s="40"/>
      <c r="I97" s="227"/>
      <c r="J97" s="40"/>
      <c r="K97" s="40"/>
      <c r="L97" s="44"/>
      <c r="M97" s="228"/>
      <c r="N97" s="229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143</v>
      </c>
      <c r="AU97" s="17" t="s">
        <v>80</v>
      </c>
    </row>
    <row r="98" s="2" customFormat="1">
      <c r="A98" s="38"/>
      <c r="B98" s="39"/>
      <c r="C98" s="40"/>
      <c r="D98" s="225" t="s">
        <v>145</v>
      </c>
      <c r="E98" s="40"/>
      <c r="F98" s="232" t="s">
        <v>512</v>
      </c>
      <c r="G98" s="40"/>
      <c r="H98" s="40"/>
      <c r="I98" s="227"/>
      <c r="J98" s="40"/>
      <c r="K98" s="40"/>
      <c r="L98" s="44"/>
      <c r="M98" s="228"/>
      <c r="N98" s="229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145</v>
      </c>
      <c r="AU98" s="17" t="s">
        <v>80</v>
      </c>
    </row>
    <row r="99" s="13" customFormat="1">
      <c r="A99" s="13"/>
      <c r="B99" s="233"/>
      <c r="C99" s="234"/>
      <c r="D99" s="225" t="s">
        <v>153</v>
      </c>
      <c r="E99" s="235" t="s">
        <v>19</v>
      </c>
      <c r="F99" s="236" t="s">
        <v>513</v>
      </c>
      <c r="G99" s="234"/>
      <c r="H99" s="237">
        <v>1660</v>
      </c>
      <c r="I99" s="238"/>
      <c r="J99" s="234"/>
      <c r="K99" s="234"/>
      <c r="L99" s="239"/>
      <c r="M99" s="240"/>
      <c r="N99" s="241"/>
      <c r="O99" s="241"/>
      <c r="P99" s="241"/>
      <c r="Q99" s="241"/>
      <c r="R99" s="241"/>
      <c r="S99" s="241"/>
      <c r="T99" s="24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3" t="s">
        <v>153</v>
      </c>
      <c r="AU99" s="243" t="s">
        <v>80</v>
      </c>
      <c r="AV99" s="13" t="s">
        <v>80</v>
      </c>
      <c r="AW99" s="13" t="s">
        <v>33</v>
      </c>
      <c r="AX99" s="13" t="s">
        <v>78</v>
      </c>
      <c r="AY99" s="243" t="s">
        <v>132</v>
      </c>
    </row>
    <row r="100" s="2" customFormat="1" ht="33" customHeight="1">
      <c r="A100" s="38"/>
      <c r="B100" s="39"/>
      <c r="C100" s="212" t="s">
        <v>155</v>
      </c>
      <c r="D100" s="212" t="s">
        <v>134</v>
      </c>
      <c r="E100" s="213" t="s">
        <v>363</v>
      </c>
      <c r="F100" s="214" t="s">
        <v>364</v>
      </c>
      <c r="G100" s="215" t="s">
        <v>365</v>
      </c>
      <c r="H100" s="216">
        <v>0.38</v>
      </c>
      <c r="I100" s="217"/>
      <c r="J100" s="218">
        <f>ROUND(I100*H100,2)</f>
        <v>0</v>
      </c>
      <c r="K100" s="214" t="s">
        <v>138</v>
      </c>
      <c r="L100" s="44"/>
      <c r="M100" s="219" t="s">
        <v>19</v>
      </c>
      <c r="N100" s="220" t="s">
        <v>42</v>
      </c>
      <c r="O100" s="84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3" t="s">
        <v>139</v>
      </c>
      <c r="AT100" s="223" t="s">
        <v>134</v>
      </c>
      <c r="AU100" s="223" t="s">
        <v>80</v>
      </c>
      <c r="AY100" s="17" t="s">
        <v>132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7" t="s">
        <v>78</v>
      </c>
      <c r="BK100" s="224">
        <f>ROUND(I100*H100,2)</f>
        <v>0</v>
      </c>
      <c r="BL100" s="17" t="s">
        <v>139</v>
      </c>
      <c r="BM100" s="223" t="s">
        <v>514</v>
      </c>
    </row>
    <row r="101" s="2" customFormat="1">
      <c r="A101" s="38"/>
      <c r="B101" s="39"/>
      <c r="C101" s="40"/>
      <c r="D101" s="225" t="s">
        <v>141</v>
      </c>
      <c r="E101" s="40"/>
      <c r="F101" s="226" t="s">
        <v>367</v>
      </c>
      <c r="G101" s="40"/>
      <c r="H101" s="40"/>
      <c r="I101" s="227"/>
      <c r="J101" s="40"/>
      <c r="K101" s="40"/>
      <c r="L101" s="44"/>
      <c r="M101" s="228"/>
      <c r="N101" s="229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141</v>
      </c>
      <c r="AU101" s="17" t="s">
        <v>80</v>
      </c>
    </row>
    <row r="102" s="2" customFormat="1">
      <c r="A102" s="38"/>
      <c r="B102" s="39"/>
      <c r="C102" s="40"/>
      <c r="D102" s="230" t="s">
        <v>143</v>
      </c>
      <c r="E102" s="40"/>
      <c r="F102" s="231" t="s">
        <v>368</v>
      </c>
      <c r="G102" s="40"/>
      <c r="H102" s="40"/>
      <c r="I102" s="227"/>
      <c r="J102" s="40"/>
      <c r="K102" s="40"/>
      <c r="L102" s="44"/>
      <c r="M102" s="228"/>
      <c r="N102" s="229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143</v>
      </c>
      <c r="AU102" s="17" t="s">
        <v>80</v>
      </c>
    </row>
    <row r="103" s="2" customFormat="1">
      <c r="A103" s="38"/>
      <c r="B103" s="39"/>
      <c r="C103" s="40"/>
      <c r="D103" s="225" t="s">
        <v>145</v>
      </c>
      <c r="E103" s="40"/>
      <c r="F103" s="232" t="s">
        <v>515</v>
      </c>
      <c r="G103" s="40"/>
      <c r="H103" s="40"/>
      <c r="I103" s="227"/>
      <c r="J103" s="40"/>
      <c r="K103" s="40"/>
      <c r="L103" s="44"/>
      <c r="M103" s="228"/>
      <c r="N103" s="229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145</v>
      </c>
      <c r="AU103" s="17" t="s">
        <v>80</v>
      </c>
    </row>
    <row r="104" s="13" customFormat="1">
      <c r="A104" s="13"/>
      <c r="B104" s="233"/>
      <c r="C104" s="234"/>
      <c r="D104" s="225" t="s">
        <v>153</v>
      </c>
      <c r="E104" s="235" t="s">
        <v>19</v>
      </c>
      <c r="F104" s="236" t="s">
        <v>516</v>
      </c>
      <c r="G104" s="234"/>
      <c r="H104" s="237">
        <v>0.38</v>
      </c>
      <c r="I104" s="238"/>
      <c r="J104" s="234"/>
      <c r="K104" s="234"/>
      <c r="L104" s="239"/>
      <c r="M104" s="240"/>
      <c r="N104" s="241"/>
      <c r="O104" s="241"/>
      <c r="P104" s="241"/>
      <c r="Q104" s="241"/>
      <c r="R104" s="241"/>
      <c r="S104" s="241"/>
      <c r="T104" s="24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3" t="s">
        <v>153</v>
      </c>
      <c r="AU104" s="243" t="s">
        <v>80</v>
      </c>
      <c r="AV104" s="13" t="s">
        <v>80</v>
      </c>
      <c r="AW104" s="13" t="s">
        <v>33</v>
      </c>
      <c r="AX104" s="13" t="s">
        <v>78</v>
      </c>
      <c r="AY104" s="243" t="s">
        <v>132</v>
      </c>
    </row>
    <row r="105" s="2" customFormat="1" ht="24.15" customHeight="1">
      <c r="A105" s="38"/>
      <c r="B105" s="39"/>
      <c r="C105" s="212" t="s">
        <v>139</v>
      </c>
      <c r="D105" s="212" t="s">
        <v>134</v>
      </c>
      <c r="E105" s="213" t="s">
        <v>371</v>
      </c>
      <c r="F105" s="214" t="s">
        <v>372</v>
      </c>
      <c r="G105" s="215" t="s">
        <v>365</v>
      </c>
      <c r="H105" s="216">
        <v>0.14999999999999999</v>
      </c>
      <c r="I105" s="217"/>
      <c r="J105" s="218">
        <f>ROUND(I105*H105,2)</f>
        <v>0</v>
      </c>
      <c r="K105" s="214" t="s">
        <v>138</v>
      </c>
      <c r="L105" s="44"/>
      <c r="M105" s="219" t="s">
        <v>19</v>
      </c>
      <c r="N105" s="220" t="s">
        <v>42</v>
      </c>
      <c r="O105" s="84"/>
      <c r="P105" s="221">
        <f>O105*H105</f>
        <v>0</v>
      </c>
      <c r="Q105" s="221">
        <v>0</v>
      </c>
      <c r="R105" s="221">
        <f>Q105*H105</f>
        <v>0</v>
      </c>
      <c r="S105" s="221">
        <v>0</v>
      </c>
      <c r="T105" s="222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3" t="s">
        <v>139</v>
      </c>
      <c r="AT105" s="223" t="s">
        <v>134</v>
      </c>
      <c r="AU105" s="223" t="s">
        <v>80</v>
      </c>
      <c r="AY105" s="17" t="s">
        <v>132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7" t="s">
        <v>78</v>
      </c>
      <c r="BK105" s="224">
        <f>ROUND(I105*H105,2)</f>
        <v>0</v>
      </c>
      <c r="BL105" s="17" t="s">
        <v>139</v>
      </c>
      <c r="BM105" s="223" t="s">
        <v>517</v>
      </c>
    </row>
    <row r="106" s="2" customFormat="1">
      <c r="A106" s="38"/>
      <c r="B106" s="39"/>
      <c r="C106" s="40"/>
      <c r="D106" s="225" t="s">
        <v>141</v>
      </c>
      <c r="E106" s="40"/>
      <c r="F106" s="226" t="s">
        <v>374</v>
      </c>
      <c r="G106" s="40"/>
      <c r="H106" s="40"/>
      <c r="I106" s="227"/>
      <c r="J106" s="40"/>
      <c r="K106" s="40"/>
      <c r="L106" s="44"/>
      <c r="M106" s="228"/>
      <c r="N106" s="229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141</v>
      </c>
      <c r="AU106" s="17" t="s">
        <v>80</v>
      </c>
    </row>
    <row r="107" s="2" customFormat="1">
      <c r="A107" s="38"/>
      <c r="B107" s="39"/>
      <c r="C107" s="40"/>
      <c r="D107" s="230" t="s">
        <v>143</v>
      </c>
      <c r="E107" s="40"/>
      <c r="F107" s="231" t="s">
        <v>375</v>
      </c>
      <c r="G107" s="40"/>
      <c r="H107" s="40"/>
      <c r="I107" s="227"/>
      <c r="J107" s="40"/>
      <c r="K107" s="40"/>
      <c r="L107" s="44"/>
      <c r="M107" s="228"/>
      <c r="N107" s="229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143</v>
      </c>
      <c r="AU107" s="17" t="s">
        <v>80</v>
      </c>
    </row>
    <row r="108" s="2" customFormat="1">
      <c r="A108" s="38"/>
      <c r="B108" s="39"/>
      <c r="C108" s="40"/>
      <c r="D108" s="225" t="s">
        <v>145</v>
      </c>
      <c r="E108" s="40"/>
      <c r="F108" s="232" t="s">
        <v>518</v>
      </c>
      <c r="G108" s="40"/>
      <c r="H108" s="40"/>
      <c r="I108" s="227"/>
      <c r="J108" s="40"/>
      <c r="K108" s="40"/>
      <c r="L108" s="44"/>
      <c r="M108" s="228"/>
      <c r="N108" s="229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145</v>
      </c>
      <c r="AU108" s="17" t="s">
        <v>80</v>
      </c>
    </row>
    <row r="109" s="13" customFormat="1">
      <c r="A109" s="13"/>
      <c r="B109" s="233"/>
      <c r="C109" s="234"/>
      <c r="D109" s="225" t="s">
        <v>153</v>
      </c>
      <c r="E109" s="235" t="s">
        <v>19</v>
      </c>
      <c r="F109" s="236" t="s">
        <v>519</v>
      </c>
      <c r="G109" s="234"/>
      <c r="H109" s="237">
        <v>0.14999999999999999</v>
      </c>
      <c r="I109" s="238"/>
      <c r="J109" s="234"/>
      <c r="K109" s="234"/>
      <c r="L109" s="239"/>
      <c r="M109" s="240"/>
      <c r="N109" s="241"/>
      <c r="O109" s="241"/>
      <c r="P109" s="241"/>
      <c r="Q109" s="241"/>
      <c r="R109" s="241"/>
      <c r="S109" s="241"/>
      <c r="T109" s="24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3" t="s">
        <v>153</v>
      </c>
      <c r="AU109" s="243" t="s">
        <v>80</v>
      </c>
      <c r="AV109" s="13" t="s">
        <v>80</v>
      </c>
      <c r="AW109" s="13" t="s">
        <v>33</v>
      </c>
      <c r="AX109" s="13" t="s">
        <v>78</v>
      </c>
      <c r="AY109" s="243" t="s">
        <v>132</v>
      </c>
    </row>
    <row r="110" s="2" customFormat="1" ht="16.5" customHeight="1">
      <c r="A110" s="38"/>
      <c r="B110" s="39"/>
      <c r="C110" s="244" t="s">
        <v>171</v>
      </c>
      <c r="D110" s="244" t="s">
        <v>163</v>
      </c>
      <c r="E110" s="245" t="s">
        <v>378</v>
      </c>
      <c r="F110" s="246" t="s">
        <v>379</v>
      </c>
      <c r="G110" s="247" t="s">
        <v>380</v>
      </c>
      <c r="H110" s="248">
        <v>0.114</v>
      </c>
      <c r="I110" s="249"/>
      <c r="J110" s="250">
        <f>ROUND(I110*H110,2)</f>
        <v>0</v>
      </c>
      <c r="K110" s="246" t="s">
        <v>19</v>
      </c>
      <c r="L110" s="251"/>
      <c r="M110" s="252" t="s">
        <v>19</v>
      </c>
      <c r="N110" s="253" t="s">
        <v>42</v>
      </c>
      <c r="O110" s="84"/>
      <c r="P110" s="221">
        <f>O110*H110</f>
        <v>0</v>
      </c>
      <c r="Q110" s="221">
        <v>0.001</v>
      </c>
      <c r="R110" s="221">
        <f>Q110*H110</f>
        <v>0.00011400000000000001</v>
      </c>
      <c r="S110" s="221">
        <v>0</v>
      </c>
      <c r="T110" s="222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3" t="s">
        <v>167</v>
      </c>
      <c r="AT110" s="223" t="s">
        <v>163</v>
      </c>
      <c r="AU110" s="223" t="s">
        <v>80</v>
      </c>
      <c r="AY110" s="17" t="s">
        <v>132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7" t="s">
        <v>78</v>
      </c>
      <c r="BK110" s="224">
        <f>ROUND(I110*H110,2)</f>
        <v>0</v>
      </c>
      <c r="BL110" s="17" t="s">
        <v>139</v>
      </c>
      <c r="BM110" s="223" t="s">
        <v>520</v>
      </c>
    </row>
    <row r="111" s="2" customFormat="1">
      <c r="A111" s="38"/>
      <c r="B111" s="39"/>
      <c r="C111" s="40"/>
      <c r="D111" s="225" t="s">
        <v>141</v>
      </c>
      <c r="E111" s="40"/>
      <c r="F111" s="226" t="s">
        <v>379</v>
      </c>
      <c r="G111" s="40"/>
      <c r="H111" s="40"/>
      <c r="I111" s="227"/>
      <c r="J111" s="40"/>
      <c r="K111" s="40"/>
      <c r="L111" s="44"/>
      <c r="M111" s="228"/>
      <c r="N111" s="229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141</v>
      </c>
      <c r="AU111" s="17" t="s">
        <v>80</v>
      </c>
    </row>
    <row r="112" s="2" customFormat="1">
      <c r="A112" s="38"/>
      <c r="B112" s="39"/>
      <c r="C112" s="40"/>
      <c r="D112" s="225" t="s">
        <v>145</v>
      </c>
      <c r="E112" s="40"/>
      <c r="F112" s="232" t="s">
        <v>521</v>
      </c>
      <c r="G112" s="40"/>
      <c r="H112" s="40"/>
      <c r="I112" s="227"/>
      <c r="J112" s="40"/>
      <c r="K112" s="40"/>
      <c r="L112" s="44"/>
      <c r="M112" s="228"/>
      <c r="N112" s="229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145</v>
      </c>
      <c r="AU112" s="17" t="s">
        <v>80</v>
      </c>
    </row>
    <row r="113" s="13" customFormat="1">
      <c r="A113" s="13"/>
      <c r="B113" s="233"/>
      <c r="C113" s="234"/>
      <c r="D113" s="225" t="s">
        <v>153</v>
      </c>
      <c r="E113" s="235" t="s">
        <v>19</v>
      </c>
      <c r="F113" s="236" t="s">
        <v>522</v>
      </c>
      <c r="G113" s="234"/>
      <c r="H113" s="237">
        <v>0.114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153</v>
      </c>
      <c r="AU113" s="243" t="s">
        <v>80</v>
      </c>
      <c r="AV113" s="13" t="s">
        <v>80</v>
      </c>
      <c r="AW113" s="13" t="s">
        <v>33</v>
      </c>
      <c r="AX113" s="13" t="s">
        <v>78</v>
      </c>
      <c r="AY113" s="243" t="s">
        <v>132</v>
      </c>
    </row>
    <row r="114" s="2" customFormat="1" ht="24.15" customHeight="1">
      <c r="A114" s="38"/>
      <c r="B114" s="39"/>
      <c r="C114" s="212" t="s">
        <v>178</v>
      </c>
      <c r="D114" s="212" t="s">
        <v>134</v>
      </c>
      <c r="E114" s="213" t="s">
        <v>523</v>
      </c>
      <c r="F114" s="214" t="s">
        <v>524</v>
      </c>
      <c r="G114" s="215" t="s">
        <v>226</v>
      </c>
      <c r="H114" s="216">
        <v>38</v>
      </c>
      <c r="I114" s="217"/>
      <c r="J114" s="218">
        <f>ROUND(I114*H114,2)</f>
        <v>0</v>
      </c>
      <c r="K114" s="214" t="s">
        <v>138</v>
      </c>
      <c r="L114" s="44"/>
      <c r="M114" s="219" t="s">
        <v>19</v>
      </c>
      <c r="N114" s="220" t="s">
        <v>42</v>
      </c>
      <c r="O114" s="84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3" t="s">
        <v>139</v>
      </c>
      <c r="AT114" s="223" t="s">
        <v>134</v>
      </c>
      <c r="AU114" s="223" t="s">
        <v>80</v>
      </c>
      <c r="AY114" s="17" t="s">
        <v>132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78</v>
      </c>
      <c r="BK114" s="224">
        <f>ROUND(I114*H114,2)</f>
        <v>0</v>
      </c>
      <c r="BL114" s="17" t="s">
        <v>139</v>
      </c>
      <c r="BM114" s="223" t="s">
        <v>525</v>
      </c>
    </row>
    <row r="115" s="2" customFormat="1">
      <c r="A115" s="38"/>
      <c r="B115" s="39"/>
      <c r="C115" s="40"/>
      <c r="D115" s="225" t="s">
        <v>141</v>
      </c>
      <c r="E115" s="40"/>
      <c r="F115" s="226" t="s">
        <v>526</v>
      </c>
      <c r="G115" s="40"/>
      <c r="H115" s="40"/>
      <c r="I115" s="227"/>
      <c r="J115" s="40"/>
      <c r="K115" s="40"/>
      <c r="L115" s="44"/>
      <c r="M115" s="228"/>
      <c r="N115" s="229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141</v>
      </c>
      <c r="AU115" s="17" t="s">
        <v>80</v>
      </c>
    </row>
    <row r="116" s="2" customFormat="1">
      <c r="A116" s="38"/>
      <c r="B116" s="39"/>
      <c r="C116" s="40"/>
      <c r="D116" s="230" t="s">
        <v>143</v>
      </c>
      <c r="E116" s="40"/>
      <c r="F116" s="231" t="s">
        <v>527</v>
      </c>
      <c r="G116" s="40"/>
      <c r="H116" s="40"/>
      <c r="I116" s="227"/>
      <c r="J116" s="40"/>
      <c r="K116" s="40"/>
      <c r="L116" s="44"/>
      <c r="M116" s="228"/>
      <c r="N116" s="229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143</v>
      </c>
      <c r="AU116" s="17" t="s">
        <v>80</v>
      </c>
    </row>
    <row r="117" s="2" customFormat="1">
      <c r="A117" s="38"/>
      <c r="B117" s="39"/>
      <c r="C117" s="40"/>
      <c r="D117" s="225" t="s">
        <v>145</v>
      </c>
      <c r="E117" s="40"/>
      <c r="F117" s="232" t="s">
        <v>528</v>
      </c>
      <c r="G117" s="40"/>
      <c r="H117" s="40"/>
      <c r="I117" s="227"/>
      <c r="J117" s="40"/>
      <c r="K117" s="40"/>
      <c r="L117" s="44"/>
      <c r="M117" s="228"/>
      <c r="N117" s="229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145</v>
      </c>
      <c r="AU117" s="17" t="s">
        <v>80</v>
      </c>
    </row>
    <row r="118" s="13" customFormat="1">
      <c r="A118" s="13"/>
      <c r="B118" s="233"/>
      <c r="C118" s="234"/>
      <c r="D118" s="225" t="s">
        <v>153</v>
      </c>
      <c r="E118" s="235" t="s">
        <v>19</v>
      </c>
      <c r="F118" s="236" t="s">
        <v>529</v>
      </c>
      <c r="G118" s="234"/>
      <c r="H118" s="237">
        <v>38</v>
      </c>
      <c r="I118" s="238"/>
      <c r="J118" s="234"/>
      <c r="K118" s="234"/>
      <c r="L118" s="239"/>
      <c r="M118" s="240"/>
      <c r="N118" s="241"/>
      <c r="O118" s="241"/>
      <c r="P118" s="241"/>
      <c r="Q118" s="241"/>
      <c r="R118" s="241"/>
      <c r="S118" s="241"/>
      <c r="T118" s="24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3" t="s">
        <v>153</v>
      </c>
      <c r="AU118" s="243" t="s">
        <v>80</v>
      </c>
      <c r="AV118" s="13" t="s">
        <v>80</v>
      </c>
      <c r="AW118" s="13" t="s">
        <v>33</v>
      </c>
      <c r="AX118" s="13" t="s">
        <v>78</v>
      </c>
      <c r="AY118" s="243" t="s">
        <v>132</v>
      </c>
    </row>
    <row r="119" s="2" customFormat="1" ht="16.5" customHeight="1">
      <c r="A119" s="38"/>
      <c r="B119" s="39"/>
      <c r="C119" s="212" t="s">
        <v>185</v>
      </c>
      <c r="D119" s="212" t="s">
        <v>134</v>
      </c>
      <c r="E119" s="213" t="s">
        <v>530</v>
      </c>
      <c r="F119" s="214" t="s">
        <v>531</v>
      </c>
      <c r="G119" s="215" t="s">
        <v>226</v>
      </c>
      <c r="H119" s="216">
        <v>38</v>
      </c>
      <c r="I119" s="217"/>
      <c r="J119" s="218">
        <f>ROUND(I119*H119,2)</f>
        <v>0</v>
      </c>
      <c r="K119" s="214" t="s">
        <v>138</v>
      </c>
      <c r="L119" s="44"/>
      <c r="M119" s="219" t="s">
        <v>19</v>
      </c>
      <c r="N119" s="220" t="s">
        <v>42</v>
      </c>
      <c r="O119" s="84"/>
      <c r="P119" s="221">
        <f>O119*H119</f>
        <v>0</v>
      </c>
      <c r="Q119" s="221">
        <v>2.0000000000000002E-05</v>
      </c>
      <c r="R119" s="221">
        <f>Q119*H119</f>
        <v>0.00076000000000000004</v>
      </c>
      <c r="S119" s="221">
        <v>0</v>
      </c>
      <c r="T119" s="222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3" t="s">
        <v>139</v>
      </c>
      <c r="AT119" s="223" t="s">
        <v>134</v>
      </c>
      <c r="AU119" s="223" t="s">
        <v>80</v>
      </c>
      <c r="AY119" s="17" t="s">
        <v>132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7" t="s">
        <v>78</v>
      </c>
      <c r="BK119" s="224">
        <f>ROUND(I119*H119,2)</f>
        <v>0</v>
      </c>
      <c r="BL119" s="17" t="s">
        <v>139</v>
      </c>
      <c r="BM119" s="223" t="s">
        <v>532</v>
      </c>
    </row>
    <row r="120" s="2" customFormat="1">
      <c r="A120" s="38"/>
      <c r="B120" s="39"/>
      <c r="C120" s="40"/>
      <c r="D120" s="225" t="s">
        <v>141</v>
      </c>
      <c r="E120" s="40"/>
      <c r="F120" s="226" t="s">
        <v>533</v>
      </c>
      <c r="G120" s="40"/>
      <c r="H120" s="40"/>
      <c r="I120" s="227"/>
      <c r="J120" s="40"/>
      <c r="K120" s="40"/>
      <c r="L120" s="44"/>
      <c r="M120" s="228"/>
      <c r="N120" s="229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141</v>
      </c>
      <c r="AU120" s="17" t="s">
        <v>80</v>
      </c>
    </row>
    <row r="121" s="2" customFormat="1">
      <c r="A121" s="38"/>
      <c r="B121" s="39"/>
      <c r="C121" s="40"/>
      <c r="D121" s="230" t="s">
        <v>143</v>
      </c>
      <c r="E121" s="40"/>
      <c r="F121" s="231" t="s">
        <v>534</v>
      </c>
      <c r="G121" s="40"/>
      <c r="H121" s="40"/>
      <c r="I121" s="227"/>
      <c r="J121" s="40"/>
      <c r="K121" s="40"/>
      <c r="L121" s="44"/>
      <c r="M121" s="228"/>
      <c r="N121" s="229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143</v>
      </c>
      <c r="AU121" s="17" t="s">
        <v>80</v>
      </c>
    </row>
    <row r="122" s="2" customFormat="1">
      <c r="A122" s="38"/>
      <c r="B122" s="39"/>
      <c r="C122" s="40"/>
      <c r="D122" s="225" t="s">
        <v>145</v>
      </c>
      <c r="E122" s="40"/>
      <c r="F122" s="232" t="s">
        <v>535</v>
      </c>
      <c r="G122" s="40"/>
      <c r="H122" s="40"/>
      <c r="I122" s="227"/>
      <c r="J122" s="40"/>
      <c r="K122" s="40"/>
      <c r="L122" s="44"/>
      <c r="M122" s="228"/>
      <c r="N122" s="229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145</v>
      </c>
      <c r="AU122" s="17" t="s">
        <v>80</v>
      </c>
    </row>
    <row r="123" s="13" customFormat="1">
      <c r="A123" s="13"/>
      <c r="B123" s="233"/>
      <c r="C123" s="234"/>
      <c r="D123" s="225" t="s">
        <v>153</v>
      </c>
      <c r="E123" s="235" t="s">
        <v>19</v>
      </c>
      <c r="F123" s="236" t="s">
        <v>296</v>
      </c>
      <c r="G123" s="234"/>
      <c r="H123" s="237">
        <v>38</v>
      </c>
      <c r="I123" s="238"/>
      <c r="J123" s="234"/>
      <c r="K123" s="234"/>
      <c r="L123" s="239"/>
      <c r="M123" s="240"/>
      <c r="N123" s="241"/>
      <c r="O123" s="241"/>
      <c r="P123" s="241"/>
      <c r="Q123" s="241"/>
      <c r="R123" s="241"/>
      <c r="S123" s="241"/>
      <c r="T123" s="24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3" t="s">
        <v>153</v>
      </c>
      <c r="AU123" s="243" t="s">
        <v>80</v>
      </c>
      <c r="AV123" s="13" t="s">
        <v>80</v>
      </c>
      <c r="AW123" s="13" t="s">
        <v>33</v>
      </c>
      <c r="AX123" s="13" t="s">
        <v>78</v>
      </c>
      <c r="AY123" s="243" t="s">
        <v>132</v>
      </c>
    </row>
    <row r="124" s="2" customFormat="1" ht="16.5" customHeight="1">
      <c r="A124" s="38"/>
      <c r="B124" s="39"/>
      <c r="C124" s="244" t="s">
        <v>167</v>
      </c>
      <c r="D124" s="244" t="s">
        <v>163</v>
      </c>
      <c r="E124" s="245" t="s">
        <v>308</v>
      </c>
      <c r="F124" s="246" t="s">
        <v>309</v>
      </c>
      <c r="G124" s="247" t="s">
        <v>206</v>
      </c>
      <c r="H124" s="248">
        <v>28.5</v>
      </c>
      <c r="I124" s="249"/>
      <c r="J124" s="250">
        <f>ROUND(I124*H124,2)</f>
        <v>0</v>
      </c>
      <c r="K124" s="246" t="s">
        <v>19</v>
      </c>
      <c r="L124" s="251"/>
      <c r="M124" s="252" t="s">
        <v>19</v>
      </c>
      <c r="N124" s="253" t="s">
        <v>42</v>
      </c>
      <c r="O124" s="84"/>
      <c r="P124" s="221">
        <f>O124*H124</f>
        <v>0</v>
      </c>
      <c r="Q124" s="221">
        <v>0.00029999999999999997</v>
      </c>
      <c r="R124" s="221">
        <f>Q124*H124</f>
        <v>0.0085499999999999986</v>
      </c>
      <c r="S124" s="221">
        <v>0</v>
      </c>
      <c r="T124" s="22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3" t="s">
        <v>167</v>
      </c>
      <c r="AT124" s="223" t="s">
        <v>163</v>
      </c>
      <c r="AU124" s="223" t="s">
        <v>80</v>
      </c>
      <c r="AY124" s="17" t="s">
        <v>132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7" t="s">
        <v>78</v>
      </c>
      <c r="BK124" s="224">
        <f>ROUND(I124*H124,2)</f>
        <v>0</v>
      </c>
      <c r="BL124" s="17" t="s">
        <v>139</v>
      </c>
      <c r="BM124" s="223" t="s">
        <v>536</v>
      </c>
    </row>
    <row r="125" s="2" customFormat="1">
      <c r="A125" s="38"/>
      <c r="B125" s="39"/>
      <c r="C125" s="40"/>
      <c r="D125" s="225" t="s">
        <v>141</v>
      </c>
      <c r="E125" s="40"/>
      <c r="F125" s="226" t="s">
        <v>309</v>
      </c>
      <c r="G125" s="40"/>
      <c r="H125" s="40"/>
      <c r="I125" s="227"/>
      <c r="J125" s="40"/>
      <c r="K125" s="40"/>
      <c r="L125" s="44"/>
      <c r="M125" s="228"/>
      <c r="N125" s="229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141</v>
      </c>
      <c r="AU125" s="17" t="s">
        <v>80</v>
      </c>
    </row>
    <row r="126" s="2" customFormat="1">
      <c r="A126" s="38"/>
      <c r="B126" s="39"/>
      <c r="C126" s="40"/>
      <c r="D126" s="225" t="s">
        <v>145</v>
      </c>
      <c r="E126" s="40"/>
      <c r="F126" s="232" t="s">
        <v>311</v>
      </c>
      <c r="G126" s="40"/>
      <c r="H126" s="40"/>
      <c r="I126" s="227"/>
      <c r="J126" s="40"/>
      <c r="K126" s="40"/>
      <c r="L126" s="44"/>
      <c r="M126" s="228"/>
      <c r="N126" s="229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145</v>
      </c>
      <c r="AU126" s="17" t="s">
        <v>80</v>
      </c>
    </row>
    <row r="127" s="13" customFormat="1">
      <c r="A127" s="13"/>
      <c r="B127" s="233"/>
      <c r="C127" s="234"/>
      <c r="D127" s="225" t="s">
        <v>153</v>
      </c>
      <c r="E127" s="234"/>
      <c r="F127" s="236" t="s">
        <v>537</v>
      </c>
      <c r="G127" s="234"/>
      <c r="H127" s="237">
        <v>28.5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153</v>
      </c>
      <c r="AU127" s="243" t="s">
        <v>80</v>
      </c>
      <c r="AV127" s="13" t="s">
        <v>80</v>
      </c>
      <c r="AW127" s="13" t="s">
        <v>4</v>
      </c>
      <c r="AX127" s="13" t="s">
        <v>78</v>
      </c>
      <c r="AY127" s="243" t="s">
        <v>132</v>
      </c>
    </row>
    <row r="128" s="2" customFormat="1" ht="24.15" customHeight="1">
      <c r="A128" s="38"/>
      <c r="B128" s="39"/>
      <c r="C128" s="212" t="s">
        <v>257</v>
      </c>
      <c r="D128" s="212" t="s">
        <v>134</v>
      </c>
      <c r="E128" s="213" t="s">
        <v>538</v>
      </c>
      <c r="F128" s="214" t="s">
        <v>539</v>
      </c>
      <c r="G128" s="215" t="s">
        <v>137</v>
      </c>
      <c r="H128" s="216">
        <v>30.399999999999999</v>
      </c>
      <c r="I128" s="217"/>
      <c r="J128" s="218">
        <f>ROUND(I128*H128,2)</f>
        <v>0</v>
      </c>
      <c r="K128" s="214" t="s">
        <v>19</v>
      </c>
      <c r="L128" s="44"/>
      <c r="M128" s="219" t="s">
        <v>19</v>
      </c>
      <c r="N128" s="220" t="s">
        <v>42</v>
      </c>
      <c r="O128" s="84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3" t="s">
        <v>139</v>
      </c>
      <c r="AT128" s="223" t="s">
        <v>134</v>
      </c>
      <c r="AU128" s="223" t="s">
        <v>80</v>
      </c>
      <c r="AY128" s="17" t="s">
        <v>132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7" t="s">
        <v>78</v>
      </c>
      <c r="BK128" s="224">
        <f>ROUND(I128*H128,2)</f>
        <v>0</v>
      </c>
      <c r="BL128" s="17" t="s">
        <v>139</v>
      </c>
      <c r="BM128" s="223" t="s">
        <v>540</v>
      </c>
    </row>
    <row r="129" s="2" customFormat="1">
      <c r="A129" s="38"/>
      <c r="B129" s="39"/>
      <c r="C129" s="40"/>
      <c r="D129" s="225" t="s">
        <v>141</v>
      </c>
      <c r="E129" s="40"/>
      <c r="F129" s="226" t="s">
        <v>541</v>
      </c>
      <c r="G129" s="40"/>
      <c r="H129" s="40"/>
      <c r="I129" s="227"/>
      <c r="J129" s="40"/>
      <c r="K129" s="40"/>
      <c r="L129" s="44"/>
      <c r="M129" s="228"/>
      <c r="N129" s="229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141</v>
      </c>
      <c r="AU129" s="17" t="s">
        <v>80</v>
      </c>
    </row>
    <row r="130" s="2" customFormat="1">
      <c r="A130" s="38"/>
      <c r="B130" s="39"/>
      <c r="C130" s="40"/>
      <c r="D130" s="225" t="s">
        <v>145</v>
      </c>
      <c r="E130" s="40"/>
      <c r="F130" s="232" t="s">
        <v>542</v>
      </c>
      <c r="G130" s="40"/>
      <c r="H130" s="40"/>
      <c r="I130" s="227"/>
      <c r="J130" s="40"/>
      <c r="K130" s="40"/>
      <c r="L130" s="44"/>
      <c r="M130" s="228"/>
      <c r="N130" s="229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145</v>
      </c>
      <c r="AU130" s="17" t="s">
        <v>80</v>
      </c>
    </row>
    <row r="131" s="13" customFormat="1">
      <c r="A131" s="13"/>
      <c r="B131" s="233"/>
      <c r="C131" s="234"/>
      <c r="D131" s="225" t="s">
        <v>153</v>
      </c>
      <c r="E131" s="235" t="s">
        <v>19</v>
      </c>
      <c r="F131" s="236" t="s">
        <v>543</v>
      </c>
      <c r="G131" s="234"/>
      <c r="H131" s="237">
        <v>30.399999999999999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153</v>
      </c>
      <c r="AU131" s="243" t="s">
        <v>80</v>
      </c>
      <c r="AV131" s="13" t="s">
        <v>80</v>
      </c>
      <c r="AW131" s="13" t="s">
        <v>33</v>
      </c>
      <c r="AX131" s="13" t="s">
        <v>78</v>
      </c>
      <c r="AY131" s="243" t="s">
        <v>132</v>
      </c>
    </row>
    <row r="132" s="2" customFormat="1" ht="16.5" customHeight="1">
      <c r="A132" s="38"/>
      <c r="B132" s="39"/>
      <c r="C132" s="212" t="s">
        <v>263</v>
      </c>
      <c r="D132" s="212" t="s">
        <v>134</v>
      </c>
      <c r="E132" s="213" t="s">
        <v>544</v>
      </c>
      <c r="F132" s="214" t="s">
        <v>545</v>
      </c>
      <c r="G132" s="215" t="s">
        <v>325</v>
      </c>
      <c r="H132" s="216">
        <v>8</v>
      </c>
      <c r="I132" s="217"/>
      <c r="J132" s="218">
        <f>ROUND(I132*H132,2)</f>
        <v>0</v>
      </c>
      <c r="K132" s="214" t="s">
        <v>19</v>
      </c>
      <c r="L132" s="44"/>
      <c r="M132" s="219" t="s">
        <v>19</v>
      </c>
      <c r="N132" s="220" t="s">
        <v>42</v>
      </c>
      <c r="O132" s="84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3" t="s">
        <v>139</v>
      </c>
      <c r="AT132" s="223" t="s">
        <v>134</v>
      </c>
      <c r="AU132" s="223" t="s">
        <v>80</v>
      </c>
      <c r="AY132" s="17" t="s">
        <v>132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7" t="s">
        <v>78</v>
      </c>
      <c r="BK132" s="224">
        <f>ROUND(I132*H132,2)</f>
        <v>0</v>
      </c>
      <c r="BL132" s="17" t="s">
        <v>139</v>
      </c>
      <c r="BM132" s="223" t="s">
        <v>546</v>
      </c>
    </row>
    <row r="133" s="2" customFormat="1">
      <c r="A133" s="38"/>
      <c r="B133" s="39"/>
      <c r="C133" s="40"/>
      <c r="D133" s="225" t="s">
        <v>141</v>
      </c>
      <c r="E133" s="40"/>
      <c r="F133" s="226" t="s">
        <v>547</v>
      </c>
      <c r="G133" s="40"/>
      <c r="H133" s="40"/>
      <c r="I133" s="227"/>
      <c r="J133" s="40"/>
      <c r="K133" s="40"/>
      <c r="L133" s="44"/>
      <c r="M133" s="228"/>
      <c r="N133" s="229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141</v>
      </c>
      <c r="AU133" s="17" t="s">
        <v>80</v>
      </c>
    </row>
    <row r="134" s="2" customFormat="1">
      <c r="A134" s="38"/>
      <c r="B134" s="39"/>
      <c r="C134" s="40"/>
      <c r="D134" s="225" t="s">
        <v>145</v>
      </c>
      <c r="E134" s="40"/>
      <c r="F134" s="232" t="s">
        <v>548</v>
      </c>
      <c r="G134" s="40"/>
      <c r="H134" s="40"/>
      <c r="I134" s="227"/>
      <c r="J134" s="40"/>
      <c r="K134" s="40"/>
      <c r="L134" s="44"/>
      <c r="M134" s="228"/>
      <c r="N134" s="229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145</v>
      </c>
      <c r="AU134" s="17" t="s">
        <v>80</v>
      </c>
    </row>
    <row r="135" s="13" customFormat="1">
      <c r="A135" s="13"/>
      <c r="B135" s="233"/>
      <c r="C135" s="234"/>
      <c r="D135" s="225" t="s">
        <v>153</v>
      </c>
      <c r="E135" s="235" t="s">
        <v>19</v>
      </c>
      <c r="F135" s="236" t="s">
        <v>549</v>
      </c>
      <c r="G135" s="234"/>
      <c r="H135" s="237">
        <v>8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153</v>
      </c>
      <c r="AU135" s="243" t="s">
        <v>80</v>
      </c>
      <c r="AV135" s="13" t="s">
        <v>80</v>
      </c>
      <c r="AW135" s="13" t="s">
        <v>33</v>
      </c>
      <c r="AX135" s="13" t="s">
        <v>78</v>
      </c>
      <c r="AY135" s="243" t="s">
        <v>132</v>
      </c>
    </row>
    <row r="136" s="2" customFormat="1" ht="24.15" customHeight="1">
      <c r="A136" s="38"/>
      <c r="B136" s="39"/>
      <c r="C136" s="212" t="s">
        <v>267</v>
      </c>
      <c r="D136" s="212" t="s">
        <v>134</v>
      </c>
      <c r="E136" s="213" t="s">
        <v>550</v>
      </c>
      <c r="F136" s="214" t="s">
        <v>551</v>
      </c>
      <c r="G136" s="215" t="s">
        <v>325</v>
      </c>
      <c r="H136" s="216">
        <v>38</v>
      </c>
      <c r="I136" s="217"/>
      <c r="J136" s="218">
        <f>ROUND(I136*H136,2)</f>
        <v>0</v>
      </c>
      <c r="K136" s="214" t="s">
        <v>19</v>
      </c>
      <c r="L136" s="44"/>
      <c r="M136" s="219" t="s">
        <v>19</v>
      </c>
      <c r="N136" s="220" t="s">
        <v>42</v>
      </c>
      <c r="O136" s="84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3" t="s">
        <v>139</v>
      </c>
      <c r="AT136" s="223" t="s">
        <v>134</v>
      </c>
      <c r="AU136" s="223" t="s">
        <v>80</v>
      </c>
      <c r="AY136" s="17" t="s">
        <v>132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7" t="s">
        <v>78</v>
      </c>
      <c r="BK136" s="224">
        <f>ROUND(I136*H136,2)</f>
        <v>0</v>
      </c>
      <c r="BL136" s="17" t="s">
        <v>139</v>
      </c>
      <c r="BM136" s="223" t="s">
        <v>552</v>
      </c>
    </row>
    <row r="137" s="2" customFormat="1">
      <c r="A137" s="38"/>
      <c r="B137" s="39"/>
      <c r="C137" s="40"/>
      <c r="D137" s="225" t="s">
        <v>141</v>
      </c>
      <c r="E137" s="40"/>
      <c r="F137" s="226" t="s">
        <v>551</v>
      </c>
      <c r="G137" s="40"/>
      <c r="H137" s="40"/>
      <c r="I137" s="227"/>
      <c r="J137" s="40"/>
      <c r="K137" s="40"/>
      <c r="L137" s="44"/>
      <c r="M137" s="228"/>
      <c r="N137" s="229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141</v>
      </c>
      <c r="AU137" s="17" t="s">
        <v>80</v>
      </c>
    </row>
    <row r="138" s="2" customFormat="1">
      <c r="A138" s="38"/>
      <c r="B138" s="39"/>
      <c r="C138" s="40"/>
      <c r="D138" s="225" t="s">
        <v>145</v>
      </c>
      <c r="E138" s="40"/>
      <c r="F138" s="232" t="s">
        <v>553</v>
      </c>
      <c r="G138" s="40"/>
      <c r="H138" s="40"/>
      <c r="I138" s="227"/>
      <c r="J138" s="40"/>
      <c r="K138" s="40"/>
      <c r="L138" s="44"/>
      <c r="M138" s="228"/>
      <c r="N138" s="229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145</v>
      </c>
      <c r="AU138" s="17" t="s">
        <v>80</v>
      </c>
    </row>
    <row r="139" s="13" customFormat="1">
      <c r="A139" s="13"/>
      <c r="B139" s="233"/>
      <c r="C139" s="234"/>
      <c r="D139" s="225" t="s">
        <v>153</v>
      </c>
      <c r="E139" s="235" t="s">
        <v>19</v>
      </c>
      <c r="F139" s="236" t="s">
        <v>296</v>
      </c>
      <c r="G139" s="234"/>
      <c r="H139" s="237">
        <v>38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153</v>
      </c>
      <c r="AU139" s="243" t="s">
        <v>80</v>
      </c>
      <c r="AV139" s="13" t="s">
        <v>80</v>
      </c>
      <c r="AW139" s="13" t="s">
        <v>33</v>
      </c>
      <c r="AX139" s="13" t="s">
        <v>78</v>
      </c>
      <c r="AY139" s="243" t="s">
        <v>132</v>
      </c>
    </row>
    <row r="140" s="2" customFormat="1" ht="24.15" customHeight="1">
      <c r="A140" s="38"/>
      <c r="B140" s="39"/>
      <c r="C140" s="212" t="s">
        <v>271</v>
      </c>
      <c r="D140" s="212" t="s">
        <v>134</v>
      </c>
      <c r="E140" s="213" t="s">
        <v>554</v>
      </c>
      <c r="F140" s="214" t="s">
        <v>555</v>
      </c>
      <c r="G140" s="215" t="s">
        <v>325</v>
      </c>
      <c r="H140" s="216">
        <v>38</v>
      </c>
      <c r="I140" s="217"/>
      <c r="J140" s="218">
        <f>ROUND(I140*H140,2)</f>
        <v>0</v>
      </c>
      <c r="K140" s="214" t="s">
        <v>19</v>
      </c>
      <c r="L140" s="44"/>
      <c r="M140" s="219" t="s">
        <v>19</v>
      </c>
      <c r="N140" s="220" t="s">
        <v>42</v>
      </c>
      <c r="O140" s="84"/>
      <c r="P140" s="221">
        <f>O140*H140</f>
        <v>0</v>
      </c>
      <c r="Q140" s="221">
        <v>0</v>
      </c>
      <c r="R140" s="221">
        <f>Q140*H140</f>
        <v>0</v>
      </c>
      <c r="S140" s="221">
        <v>0</v>
      </c>
      <c r="T140" s="22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3" t="s">
        <v>139</v>
      </c>
      <c r="AT140" s="223" t="s">
        <v>134</v>
      </c>
      <c r="AU140" s="223" t="s">
        <v>80</v>
      </c>
      <c r="AY140" s="17" t="s">
        <v>132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7" t="s">
        <v>78</v>
      </c>
      <c r="BK140" s="224">
        <f>ROUND(I140*H140,2)</f>
        <v>0</v>
      </c>
      <c r="BL140" s="17" t="s">
        <v>139</v>
      </c>
      <c r="BM140" s="223" t="s">
        <v>556</v>
      </c>
    </row>
    <row r="141" s="2" customFormat="1">
      <c r="A141" s="38"/>
      <c r="B141" s="39"/>
      <c r="C141" s="40"/>
      <c r="D141" s="225" t="s">
        <v>141</v>
      </c>
      <c r="E141" s="40"/>
      <c r="F141" s="226" t="s">
        <v>555</v>
      </c>
      <c r="G141" s="40"/>
      <c r="H141" s="40"/>
      <c r="I141" s="227"/>
      <c r="J141" s="40"/>
      <c r="K141" s="40"/>
      <c r="L141" s="44"/>
      <c r="M141" s="228"/>
      <c r="N141" s="229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141</v>
      </c>
      <c r="AU141" s="17" t="s">
        <v>80</v>
      </c>
    </row>
    <row r="142" s="2" customFormat="1">
      <c r="A142" s="38"/>
      <c r="B142" s="39"/>
      <c r="C142" s="40"/>
      <c r="D142" s="225" t="s">
        <v>145</v>
      </c>
      <c r="E142" s="40"/>
      <c r="F142" s="232" t="s">
        <v>557</v>
      </c>
      <c r="G142" s="40"/>
      <c r="H142" s="40"/>
      <c r="I142" s="227"/>
      <c r="J142" s="40"/>
      <c r="K142" s="40"/>
      <c r="L142" s="44"/>
      <c r="M142" s="228"/>
      <c r="N142" s="229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145</v>
      </c>
      <c r="AU142" s="17" t="s">
        <v>80</v>
      </c>
    </row>
    <row r="143" s="2" customFormat="1" ht="33" customHeight="1">
      <c r="A143" s="38"/>
      <c r="B143" s="39"/>
      <c r="C143" s="212" t="s">
        <v>277</v>
      </c>
      <c r="D143" s="212" t="s">
        <v>134</v>
      </c>
      <c r="E143" s="213" t="s">
        <v>558</v>
      </c>
      <c r="F143" s="214" t="s">
        <v>559</v>
      </c>
      <c r="G143" s="215" t="s">
        <v>325</v>
      </c>
      <c r="H143" s="216">
        <v>38</v>
      </c>
      <c r="I143" s="217"/>
      <c r="J143" s="218">
        <f>ROUND(I143*H143,2)</f>
        <v>0</v>
      </c>
      <c r="K143" s="214" t="s">
        <v>19</v>
      </c>
      <c r="L143" s="44"/>
      <c r="M143" s="219" t="s">
        <v>19</v>
      </c>
      <c r="N143" s="220" t="s">
        <v>42</v>
      </c>
      <c r="O143" s="84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3" t="s">
        <v>139</v>
      </c>
      <c r="AT143" s="223" t="s">
        <v>134</v>
      </c>
      <c r="AU143" s="223" t="s">
        <v>80</v>
      </c>
      <c r="AY143" s="17" t="s">
        <v>132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7" t="s">
        <v>78</v>
      </c>
      <c r="BK143" s="224">
        <f>ROUND(I143*H143,2)</f>
        <v>0</v>
      </c>
      <c r="BL143" s="17" t="s">
        <v>139</v>
      </c>
      <c r="BM143" s="223" t="s">
        <v>560</v>
      </c>
    </row>
    <row r="144" s="2" customFormat="1">
      <c r="A144" s="38"/>
      <c r="B144" s="39"/>
      <c r="C144" s="40"/>
      <c r="D144" s="225" t="s">
        <v>141</v>
      </c>
      <c r="E144" s="40"/>
      <c r="F144" s="226" t="s">
        <v>559</v>
      </c>
      <c r="G144" s="40"/>
      <c r="H144" s="40"/>
      <c r="I144" s="227"/>
      <c r="J144" s="40"/>
      <c r="K144" s="40"/>
      <c r="L144" s="44"/>
      <c r="M144" s="228"/>
      <c r="N144" s="229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141</v>
      </c>
      <c r="AU144" s="17" t="s">
        <v>80</v>
      </c>
    </row>
    <row r="145" s="2" customFormat="1">
      <c r="A145" s="38"/>
      <c r="B145" s="39"/>
      <c r="C145" s="40"/>
      <c r="D145" s="225" t="s">
        <v>145</v>
      </c>
      <c r="E145" s="40"/>
      <c r="F145" s="232" t="s">
        <v>561</v>
      </c>
      <c r="G145" s="40"/>
      <c r="H145" s="40"/>
      <c r="I145" s="227"/>
      <c r="J145" s="40"/>
      <c r="K145" s="40"/>
      <c r="L145" s="44"/>
      <c r="M145" s="228"/>
      <c r="N145" s="229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145</v>
      </c>
      <c r="AU145" s="17" t="s">
        <v>80</v>
      </c>
    </row>
    <row r="146" s="2" customFormat="1" ht="33" customHeight="1">
      <c r="A146" s="38"/>
      <c r="B146" s="39"/>
      <c r="C146" s="212" t="s">
        <v>282</v>
      </c>
      <c r="D146" s="212" t="s">
        <v>134</v>
      </c>
      <c r="E146" s="213" t="s">
        <v>562</v>
      </c>
      <c r="F146" s="214" t="s">
        <v>563</v>
      </c>
      <c r="G146" s="215" t="s">
        <v>137</v>
      </c>
      <c r="H146" s="216">
        <v>60.799999999999997</v>
      </c>
      <c r="I146" s="217"/>
      <c r="J146" s="218">
        <f>ROUND(I146*H146,2)</f>
        <v>0</v>
      </c>
      <c r="K146" s="214" t="s">
        <v>138</v>
      </c>
      <c r="L146" s="44"/>
      <c r="M146" s="219" t="s">
        <v>19</v>
      </c>
      <c r="N146" s="220" t="s">
        <v>42</v>
      </c>
      <c r="O146" s="84"/>
      <c r="P146" s="221">
        <f>O146*H146</f>
        <v>0</v>
      </c>
      <c r="Q146" s="221">
        <v>0</v>
      </c>
      <c r="R146" s="221">
        <f>Q146*H146</f>
        <v>0</v>
      </c>
      <c r="S146" s="221">
        <v>0</v>
      </c>
      <c r="T146" s="22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3" t="s">
        <v>139</v>
      </c>
      <c r="AT146" s="223" t="s">
        <v>134</v>
      </c>
      <c r="AU146" s="223" t="s">
        <v>80</v>
      </c>
      <c r="AY146" s="17" t="s">
        <v>132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7" t="s">
        <v>78</v>
      </c>
      <c r="BK146" s="224">
        <f>ROUND(I146*H146,2)</f>
        <v>0</v>
      </c>
      <c r="BL146" s="17" t="s">
        <v>139</v>
      </c>
      <c r="BM146" s="223" t="s">
        <v>564</v>
      </c>
    </row>
    <row r="147" s="2" customFormat="1">
      <c r="A147" s="38"/>
      <c r="B147" s="39"/>
      <c r="C147" s="40"/>
      <c r="D147" s="225" t="s">
        <v>141</v>
      </c>
      <c r="E147" s="40"/>
      <c r="F147" s="226" t="s">
        <v>565</v>
      </c>
      <c r="G147" s="40"/>
      <c r="H147" s="40"/>
      <c r="I147" s="227"/>
      <c r="J147" s="40"/>
      <c r="K147" s="40"/>
      <c r="L147" s="44"/>
      <c r="M147" s="228"/>
      <c r="N147" s="229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141</v>
      </c>
      <c r="AU147" s="17" t="s">
        <v>80</v>
      </c>
    </row>
    <row r="148" s="2" customFormat="1">
      <c r="A148" s="38"/>
      <c r="B148" s="39"/>
      <c r="C148" s="40"/>
      <c r="D148" s="230" t="s">
        <v>143</v>
      </c>
      <c r="E148" s="40"/>
      <c r="F148" s="231" t="s">
        <v>566</v>
      </c>
      <c r="G148" s="40"/>
      <c r="H148" s="40"/>
      <c r="I148" s="227"/>
      <c r="J148" s="40"/>
      <c r="K148" s="40"/>
      <c r="L148" s="44"/>
      <c r="M148" s="228"/>
      <c r="N148" s="229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143</v>
      </c>
      <c r="AU148" s="17" t="s">
        <v>80</v>
      </c>
    </row>
    <row r="149" s="2" customFormat="1">
      <c r="A149" s="38"/>
      <c r="B149" s="39"/>
      <c r="C149" s="40"/>
      <c r="D149" s="225" t="s">
        <v>145</v>
      </c>
      <c r="E149" s="40"/>
      <c r="F149" s="232" t="s">
        <v>567</v>
      </c>
      <c r="G149" s="40"/>
      <c r="H149" s="40"/>
      <c r="I149" s="227"/>
      <c r="J149" s="40"/>
      <c r="K149" s="40"/>
      <c r="L149" s="44"/>
      <c r="M149" s="228"/>
      <c r="N149" s="229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145</v>
      </c>
      <c r="AU149" s="17" t="s">
        <v>80</v>
      </c>
    </row>
    <row r="150" s="13" customFormat="1">
      <c r="A150" s="13"/>
      <c r="B150" s="233"/>
      <c r="C150" s="234"/>
      <c r="D150" s="225" t="s">
        <v>153</v>
      </c>
      <c r="E150" s="235" t="s">
        <v>19</v>
      </c>
      <c r="F150" s="236" t="s">
        <v>568</v>
      </c>
      <c r="G150" s="234"/>
      <c r="H150" s="237">
        <v>60.799999999999997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153</v>
      </c>
      <c r="AU150" s="243" t="s">
        <v>80</v>
      </c>
      <c r="AV150" s="13" t="s">
        <v>80</v>
      </c>
      <c r="AW150" s="13" t="s">
        <v>33</v>
      </c>
      <c r="AX150" s="13" t="s">
        <v>78</v>
      </c>
      <c r="AY150" s="243" t="s">
        <v>132</v>
      </c>
    </row>
    <row r="151" s="2" customFormat="1" ht="16.5" customHeight="1">
      <c r="A151" s="38"/>
      <c r="B151" s="39"/>
      <c r="C151" s="212" t="s">
        <v>8</v>
      </c>
      <c r="D151" s="212" t="s">
        <v>134</v>
      </c>
      <c r="E151" s="213" t="s">
        <v>569</v>
      </c>
      <c r="F151" s="214" t="s">
        <v>570</v>
      </c>
      <c r="G151" s="215" t="s">
        <v>195</v>
      </c>
      <c r="H151" s="216">
        <v>16</v>
      </c>
      <c r="I151" s="217"/>
      <c r="J151" s="218">
        <f>ROUND(I151*H151,2)</f>
        <v>0</v>
      </c>
      <c r="K151" s="214" t="s">
        <v>19</v>
      </c>
      <c r="L151" s="44"/>
      <c r="M151" s="219" t="s">
        <v>19</v>
      </c>
      <c r="N151" s="220" t="s">
        <v>42</v>
      </c>
      <c r="O151" s="84"/>
      <c r="P151" s="221">
        <f>O151*H151</f>
        <v>0</v>
      </c>
      <c r="Q151" s="221">
        <v>0</v>
      </c>
      <c r="R151" s="221">
        <f>Q151*H151</f>
        <v>0</v>
      </c>
      <c r="S151" s="221">
        <v>0</v>
      </c>
      <c r="T151" s="22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3" t="s">
        <v>139</v>
      </c>
      <c r="AT151" s="223" t="s">
        <v>134</v>
      </c>
      <c r="AU151" s="223" t="s">
        <v>80</v>
      </c>
      <c r="AY151" s="17" t="s">
        <v>132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7" t="s">
        <v>78</v>
      </c>
      <c r="BK151" s="224">
        <f>ROUND(I151*H151,2)</f>
        <v>0</v>
      </c>
      <c r="BL151" s="17" t="s">
        <v>139</v>
      </c>
      <c r="BM151" s="223" t="s">
        <v>571</v>
      </c>
    </row>
    <row r="152" s="2" customFormat="1">
      <c r="A152" s="38"/>
      <c r="B152" s="39"/>
      <c r="C152" s="40"/>
      <c r="D152" s="225" t="s">
        <v>141</v>
      </c>
      <c r="E152" s="40"/>
      <c r="F152" s="226" t="s">
        <v>570</v>
      </c>
      <c r="G152" s="40"/>
      <c r="H152" s="40"/>
      <c r="I152" s="227"/>
      <c r="J152" s="40"/>
      <c r="K152" s="40"/>
      <c r="L152" s="44"/>
      <c r="M152" s="228"/>
      <c r="N152" s="229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141</v>
      </c>
      <c r="AU152" s="17" t="s">
        <v>80</v>
      </c>
    </row>
    <row r="153" s="2" customFormat="1">
      <c r="A153" s="38"/>
      <c r="B153" s="39"/>
      <c r="C153" s="40"/>
      <c r="D153" s="225" t="s">
        <v>145</v>
      </c>
      <c r="E153" s="40"/>
      <c r="F153" s="232" t="s">
        <v>572</v>
      </c>
      <c r="G153" s="40"/>
      <c r="H153" s="40"/>
      <c r="I153" s="227"/>
      <c r="J153" s="40"/>
      <c r="K153" s="40"/>
      <c r="L153" s="44"/>
      <c r="M153" s="228"/>
      <c r="N153" s="229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145</v>
      </c>
      <c r="AU153" s="17" t="s">
        <v>80</v>
      </c>
    </row>
    <row r="154" s="13" customFormat="1">
      <c r="A154" s="13"/>
      <c r="B154" s="233"/>
      <c r="C154" s="234"/>
      <c r="D154" s="225" t="s">
        <v>153</v>
      </c>
      <c r="E154" s="235" t="s">
        <v>19</v>
      </c>
      <c r="F154" s="236" t="s">
        <v>573</v>
      </c>
      <c r="G154" s="234"/>
      <c r="H154" s="237">
        <v>16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153</v>
      </c>
      <c r="AU154" s="243" t="s">
        <v>80</v>
      </c>
      <c r="AV154" s="13" t="s">
        <v>80</v>
      </c>
      <c r="AW154" s="13" t="s">
        <v>33</v>
      </c>
      <c r="AX154" s="13" t="s">
        <v>78</v>
      </c>
      <c r="AY154" s="243" t="s">
        <v>132</v>
      </c>
    </row>
    <row r="155" s="2" customFormat="1" ht="16.5" customHeight="1">
      <c r="A155" s="38"/>
      <c r="B155" s="39"/>
      <c r="C155" s="212" t="s">
        <v>290</v>
      </c>
      <c r="D155" s="212" t="s">
        <v>134</v>
      </c>
      <c r="E155" s="213" t="s">
        <v>425</v>
      </c>
      <c r="F155" s="214" t="s">
        <v>426</v>
      </c>
      <c r="G155" s="215" t="s">
        <v>402</v>
      </c>
      <c r="H155" s="216">
        <v>7.5999999999999996</v>
      </c>
      <c r="I155" s="217"/>
      <c r="J155" s="218">
        <f>ROUND(I155*H155,2)</f>
        <v>0</v>
      </c>
      <c r="K155" s="214" t="s">
        <v>138</v>
      </c>
      <c r="L155" s="44"/>
      <c r="M155" s="219" t="s">
        <v>19</v>
      </c>
      <c r="N155" s="220" t="s">
        <v>42</v>
      </c>
      <c r="O155" s="84"/>
      <c r="P155" s="221">
        <f>O155*H155</f>
        <v>0</v>
      </c>
      <c r="Q155" s="221">
        <v>0</v>
      </c>
      <c r="R155" s="221">
        <f>Q155*H155</f>
        <v>0</v>
      </c>
      <c r="S155" s="221">
        <v>0</v>
      </c>
      <c r="T155" s="22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3" t="s">
        <v>139</v>
      </c>
      <c r="AT155" s="223" t="s">
        <v>134</v>
      </c>
      <c r="AU155" s="223" t="s">
        <v>80</v>
      </c>
      <c r="AY155" s="17" t="s">
        <v>132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7" t="s">
        <v>78</v>
      </c>
      <c r="BK155" s="224">
        <f>ROUND(I155*H155,2)</f>
        <v>0</v>
      </c>
      <c r="BL155" s="17" t="s">
        <v>139</v>
      </c>
      <c r="BM155" s="223" t="s">
        <v>574</v>
      </c>
    </row>
    <row r="156" s="2" customFormat="1">
      <c r="A156" s="38"/>
      <c r="B156" s="39"/>
      <c r="C156" s="40"/>
      <c r="D156" s="225" t="s">
        <v>141</v>
      </c>
      <c r="E156" s="40"/>
      <c r="F156" s="226" t="s">
        <v>428</v>
      </c>
      <c r="G156" s="40"/>
      <c r="H156" s="40"/>
      <c r="I156" s="227"/>
      <c r="J156" s="40"/>
      <c r="K156" s="40"/>
      <c r="L156" s="44"/>
      <c r="M156" s="228"/>
      <c r="N156" s="229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141</v>
      </c>
      <c r="AU156" s="17" t="s">
        <v>80</v>
      </c>
    </row>
    <row r="157" s="2" customFormat="1">
      <c r="A157" s="38"/>
      <c r="B157" s="39"/>
      <c r="C157" s="40"/>
      <c r="D157" s="230" t="s">
        <v>143</v>
      </c>
      <c r="E157" s="40"/>
      <c r="F157" s="231" t="s">
        <v>429</v>
      </c>
      <c r="G157" s="40"/>
      <c r="H157" s="40"/>
      <c r="I157" s="227"/>
      <c r="J157" s="40"/>
      <c r="K157" s="40"/>
      <c r="L157" s="44"/>
      <c r="M157" s="228"/>
      <c r="N157" s="229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143</v>
      </c>
      <c r="AU157" s="17" t="s">
        <v>80</v>
      </c>
    </row>
    <row r="158" s="2" customFormat="1">
      <c r="A158" s="38"/>
      <c r="B158" s="39"/>
      <c r="C158" s="40"/>
      <c r="D158" s="225" t="s">
        <v>145</v>
      </c>
      <c r="E158" s="40"/>
      <c r="F158" s="232" t="s">
        <v>575</v>
      </c>
      <c r="G158" s="40"/>
      <c r="H158" s="40"/>
      <c r="I158" s="227"/>
      <c r="J158" s="40"/>
      <c r="K158" s="40"/>
      <c r="L158" s="44"/>
      <c r="M158" s="228"/>
      <c r="N158" s="229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145</v>
      </c>
      <c r="AU158" s="17" t="s">
        <v>80</v>
      </c>
    </row>
    <row r="159" s="13" customFormat="1">
      <c r="A159" s="13"/>
      <c r="B159" s="233"/>
      <c r="C159" s="234"/>
      <c r="D159" s="225" t="s">
        <v>153</v>
      </c>
      <c r="E159" s="235" t="s">
        <v>19</v>
      </c>
      <c r="F159" s="236" t="s">
        <v>576</v>
      </c>
      <c r="G159" s="234"/>
      <c r="H159" s="237">
        <v>7.5999999999999996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153</v>
      </c>
      <c r="AU159" s="243" t="s">
        <v>80</v>
      </c>
      <c r="AV159" s="13" t="s">
        <v>80</v>
      </c>
      <c r="AW159" s="13" t="s">
        <v>33</v>
      </c>
      <c r="AX159" s="13" t="s">
        <v>78</v>
      </c>
      <c r="AY159" s="243" t="s">
        <v>132</v>
      </c>
    </row>
    <row r="160" s="2" customFormat="1" ht="21.75" customHeight="1">
      <c r="A160" s="38"/>
      <c r="B160" s="39"/>
      <c r="C160" s="212" t="s">
        <v>297</v>
      </c>
      <c r="D160" s="212" t="s">
        <v>134</v>
      </c>
      <c r="E160" s="213" t="s">
        <v>433</v>
      </c>
      <c r="F160" s="214" t="s">
        <v>434</v>
      </c>
      <c r="G160" s="215" t="s">
        <v>402</v>
      </c>
      <c r="H160" s="216">
        <v>7.5999999999999996</v>
      </c>
      <c r="I160" s="217"/>
      <c r="J160" s="218">
        <f>ROUND(I160*H160,2)</f>
        <v>0</v>
      </c>
      <c r="K160" s="214" t="s">
        <v>138</v>
      </c>
      <c r="L160" s="44"/>
      <c r="M160" s="219" t="s">
        <v>19</v>
      </c>
      <c r="N160" s="220" t="s">
        <v>42</v>
      </c>
      <c r="O160" s="84"/>
      <c r="P160" s="221">
        <f>O160*H160</f>
        <v>0</v>
      </c>
      <c r="Q160" s="221">
        <v>0</v>
      </c>
      <c r="R160" s="221">
        <f>Q160*H160</f>
        <v>0</v>
      </c>
      <c r="S160" s="221">
        <v>0</v>
      </c>
      <c r="T160" s="22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3" t="s">
        <v>139</v>
      </c>
      <c r="AT160" s="223" t="s">
        <v>134</v>
      </c>
      <c r="AU160" s="223" t="s">
        <v>80</v>
      </c>
      <c r="AY160" s="17" t="s">
        <v>132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7" t="s">
        <v>78</v>
      </c>
      <c r="BK160" s="224">
        <f>ROUND(I160*H160,2)</f>
        <v>0</v>
      </c>
      <c r="BL160" s="17" t="s">
        <v>139</v>
      </c>
      <c r="BM160" s="223" t="s">
        <v>577</v>
      </c>
    </row>
    <row r="161" s="2" customFormat="1">
      <c r="A161" s="38"/>
      <c r="B161" s="39"/>
      <c r="C161" s="40"/>
      <c r="D161" s="225" t="s">
        <v>141</v>
      </c>
      <c r="E161" s="40"/>
      <c r="F161" s="226" t="s">
        <v>436</v>
      </c>
      <c r="G161" s="40"/>
      <c r="H161" s="40"/>
      <c r="I161" s="227"/>
      <c r="J161" s="40"/>
      <c r="K161" s="40"/>
      <c r="L161" s="44"/>
      <c r="M161" s="228"/>
      <c r="N161" s="229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141</v>
      </c>
      <c r="AU161" s="17" t="s">
        <v>80</v>
      </c>
    </row>
    <row r="162" s="2" customFormat="1">
      <c r="A162" s="38"/>
      <c r="B162" s="39"/>
      <c r="C162" s="40"/>
      <c r="D162" s="230" t="s">
        <v>143</v>
      </c>
      <c r="E162" s="40"/>
      <c r="F162" s="231" t="s">
        <v>437</v>
      </c>
      <c r="G162" s="40"/>
      <c r="H162" s="40"/>
      <c r="I162" s="227"/>
      <c r="J162" s="40"/>
      <c r="K162" s="40"/>
      <c r="L162" s="44"/>
      <c r="M162" s="228"/>
      <c r="N162" s="229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143</v>
      </c>
      <c r="AU162" s="17" t="s">
        <v>80</v>
      </c>
    </row>
    <row r="163" s="2" customFormat="1">
      <c r="A163" s="38"/>
      <c r="B163" s="39"/>
      <c r="C163" s="40"/>
      <c r="D163" s="225" t="s">
        <v>145</v>
      </c>
      <c r="E163" s="40"/>
      <c r="F163" s="232" t="s">
        <v>438</v>
      </c>
      <c r="G163" s="40"/>
      <c r="H163" s="40"/>
      <c r="I163" s="227"/>
      <c r="J163" s="40"/>
      <c r="K163" s="40"/>
      <c r="L163" s="44"/>
      <c r="M163" s="228"/>
      <c r="N163" s="229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145</v>
      </c>
      <c r="AU163" s="17" t="s">
        <v>80</v>
      </c>
    </row>
    <row r="164" s="2" customFormat="1" ht="24.15" customHeight="1">
      <c r="A164" s="38"/>
      <c r="B164" s="39"/>
      <c r="C164" s="212" t="s">
        <v>302</v>
      </c>
      <c r="D164" s="212" t="s">
        <v>134</v>
      </c>
      <c r="E164" s="213" t="s">
        <v>440</v>
      </c>
      <c r="F164" s="214" t="s">
        <v>441</v>
      </c>
      <c r="G164" s="215" t="s">
        <v>402</v>
      </c>
      <c r="H164" s="216">
        <v>38</v>
      </c>
      <c r="I164" s="217"/>
      <c r="J164" s="218">
        <f>ROUND(I164*H164,2)</f>
        <v>0</v>
      </c>
      <c r="K164" s="214" t="s">
        <v>138</v>
      </c>
      <c r="L164" s="44"/>
      <c r="M164" s="219" t="s">
        <v>19</v>
      </c>
      <c r="N164" s="220" t="s">
        <v>42</v>
      </c>
      <c r="O164" s="84"/>
      <c r="P164" s="221">
        <f>O164*H164</f>
        <v>0</v>
      </c>
      <c r="Q164" s="221">
        <v>0</v>
      </c>
      <c r="R164" s="221">
        <f>Q164*H164</f>
        <v>0</v>
      </c>
      <c r="S164" s="221">
        <v>0</v>
      </c>
      <c r="T164" s="22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3" t="s">
        <v>139</v>
      </c>
      <c r="AT164" s="223" t="s">
        <v>134</v>
      </c>
      <c r="AU164" s="223" t="s">
        <v>80</v>
      </c>
      <c r="AY164" s="17" t="s">
        <v>132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7" t="s">
        <v>78</v>
      </c>
      <c r="BK164" s="224">
        <f>ROUND(I164*H164,2)</f>
        <v>0</v>
      </c>
      <c r="BL164" s="17" t="s">
        <v>139</v>
      </c>
      <c r="BM164" s="223" t="s">
        <v>578</v>
      </c>
    </row>
    <row r="165" s="2" customFormat="1">
      <c r="A165" s="38"/>
      <c r="B165" s="39"/>
      <c r="C165" s="40"/>
      <c r="D165" s="225" t="s">
        <v>141</v>
      </c>
      <c r="E165" s="40"/>
      <c r="F165" s="226" t="s">
        <v>443</v>
      </c>
      <c r="G165" s="40"/>
      <c r="H165" s="40"/>
      <c r="I165" s="227"/>
      <c r="J165" s="40"/>
      <c r="K165" s="40"/>
      <c r="L165" s="44"/>
      <c r="M165" s="228"/>
      <c r="N165" s="229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141</v>
      </c>
      <c r="AU165" s="17" t="s">
        <v>80</v>
      </c>
    </row>
    <row r="166" s="2" customFormat="1">
      <c r="A166" s="38"/>
      <c r="B166" s="39"/>
      <c r="C166" s="40"/>
      <c r="D166" s="230" t="s">
        <v>143</v>
      </c>
      <c r="E166" s="40"/>
      <c r="F166" s="231" t="s">
        <v>444</v>
      </c>
      <c r="G166" s="40"/>
      <c r="H166" s="40"/>
      <c r="I166" s="227"/>
      <c r="J166" s="40"/>
      <c r="K166" s="40"/>
      <c r="L166" s="44"/>
      <c r="M166" s="228"/>
      <c r="N166" s="229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143</v>
      </c>
      <c r="AU166" s="17" t="s">
        <v>80</v>
      </c>
    </row>
    <row r="167" s="2" customFormat="1">
      <c r="A167" s="38"/>
      <c r="B167" s="39"/>
      <c r="C167" s="40"/>
      <c r="D167" s="225" t="s">
        <v>145</v>
      </c>
      <c r="E167" s="40"/>
      <c r="F167" s="232" t="s">
        <v>438</v>
      </c>
      <c r="G167" s="40"/>
      <c r="H167" s="40"/>
      <c r="I167" s="227"/>
      <c r="J167" s="40"/>
      <c r="K167" s="40"/>
      <c r="L167" s="44"/>
      <c r="M167" s="228"/>
      <c r="N167" s="229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145</v>
      </c>
      <c r="AU167" s="17" t="s">
        <v>80</v>
      </c>
    </row>
    <row r="168" s="13" customFormat="1">
      <c r="A168" s="13"/>
      <c r="B168" s="233"/>
      <c r="C168" s="234"/>
      <c r="D168" s="225" t="s">
        <v>153</v>
      </c>
      <c r="E168" s="234"/>
      <c r="F168" s="236" t="s">
        <v>579</v>
      </c>
      <c r="G168" s="234"/>
      <c r="H168" s="237">
        <v>38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153</v>
      </c>
      <c r="AU168" s="243" t="s">
        <v>80</v>
      </c>
      <c r="AV168" s="13" t="s">
        <v>80</v>
      </c>
      <c r="AW168" s="13" t="s">
        <v>4</v>
      </c>
      <c r="AX168" s="13" t="s">
        <v>78</v>
      </c>
      <c r="AY168" s="243" t="s">
        <v>132</v>
      </c>
    </row>
    <row r="169" s="2" customFormat="1" ht="16.5" customHeight="1">
      <c r="A169" s="38"/>
      <c r="B169" s="39"/>
      <c r="C169" s="244" t="s">
        <v>307</v>
      </c>
      <c r="D169" s="244" t="s">
        <v>163</v>
      </c>
      <c r="E169" s="245" t="s">
        <v>447</v>
      </c>
      <c r="F169" s="246" t="s">
        <v>448</v>
      </c>
      <c r="G169" s="247" t="s">
        <v>402</v>
      </c>
      <c r="H169" s="248">
        <v>7.5999999999999996</v>
      </c>
      <c r="I169" s="249"/>
      <c r="J169" s="250">
        <f>ROUND(I169*H169,2)</f>
        <v>0</v>
      </c>
      <c r="K169" s="246" t="s">
        <v>138</v>
      </c>
      <c r="L169" s="251"/>
      <c r="M169" s="252" t="s">
        <v>19</v>
      </c>
      <c r="N169" s="253" t="s">
        <v>42</v>
      </c>
      <c r="O169" s="84"/>
      <c r="P169" s="221">
        <f>O169*H169</f>
        <v>0</v>
      </c>
      <c r="Q169" s="221">
        <v>0</v>
      </c>
      <c r="R169" s="221">
        <f>Q169*H169</f>
        <v>0</v>
      </c>
      <c r="S169" s="221">
        <v>0</v>
      </c>
      <c r="T169" s="22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3" t="s">
        <v>167</v>
      </c>
      <c r="AT169" s="223" t="s">
        <v>163</v>
      </c>
      <c r="AU169" s="223" t="s">
        <v>80</v>
      </c>
      <c r="AY169" s="17" t="s">
        <v>132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7" t="s">
        <v>78</v>
      </c>
      <c r="BK169" s="224">
        <f>ROUND(I169*H169,2)</f>
        <v>0</v>
      </c>
      <c r="BL169" s="17" t="s">
        <v>139</v>
      </c>
      <c r="BM169" s="223" t="s">
        <v>580</v>
      </c>
    </row>
    <row r="170" s="2" customFormat="1">
      <c r="A170" s="38"/>
      <c r="B170" s="39"/>
      <c r="C170" s="40"/>
      <c r="D170" s="225" t="s">
        <v>141</v>
      </c>
      <c r="E170" s="40"/>
      <c r="F170" s="226" t="s">
        <v>448</v>
      </c>
      <c r="G170" s="40"/>
      <c r="H170" s="40"/>
      <c r="I170" s="227"/>
      <c r="J170" s="40"/>
      <c r="K170" s="40"/>
      <c r="L170" s="44"/>
      <c r="M170" s="268"/>
      <c r="N170" s="269"/>
      <c r="O170" s="270"/>
      <c r="P170" s="270"/>
      <c r="Q170" s="270"/>
      <c r="R170" s="270"/>
      <c r="S170" s="270"/>
      <c r="T170" s="271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141</v>
      </c>
      <c r="AU170" s="17" t="s">
        <v>80</v>
      </c>
    </row>
    <row r="171" s="2" customFormat="1" ht="6.96" customHeight="1">
      <c r="A171" s="38"/>
      <c r="B171" s="59"/>
      <c r="C171" s="60"/>
      <c r="D171" s="60"/>
      <c r="E171" s="60"/>
      <c r="F171" s="60"/>
      <c r="G171" s="60"/>
      <c r="H171" s="60"/>
      <c r="I171" s="60"/>
      <c r="J171" s="60"/>
      <c r="K171" s="60"/>
      <c r="L171" s="44"/>
      <c r="M171" s="38"/>
      <c r="O171" s="38"/>
      <c r="P171" s="38"/>
      <c r="Q171" s="38"/>
      <c r="R171" s="38"/>
      <c r="S171" s="38"/>
      <c r="T171" s="38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</row>
  </sheetData>
  <sheetProtection sheet="1" autoFilter="0" formatColumns="0" formatRows="0" objects="1" scenarios="1" spinCount="100000" saltValue="PW5JoVZ5JorstTRYGS0pdvP1bFcGD6GTuAo9+je2fW3wjSUDKwEMe1Fv/5hJ0VWM187yAywXuaogMpvp6Fc2Gw==" hashValue="rAHUtZkSaqTijeYMRpTCeg8r88CyxU+FBF4jllFBMX1l3HC+vTq8nTFnpcmql4pc/sSnR/jVfhfPJE37KRh0tw==" algorithmName="SHA-512" password="CC35"/>
  <autoFilter ref="C86:K17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2" r:id="rId1" display="https://podminky.urs.cz/item/CS_URS_2022_02/111111332"/>
    <hyperlink ref="F97" r:id="rId2" display="https://podminky.urs.cz/item/CS_URS_2022_02/111151131"/>
    <hyperlink ref="F102" r:id="rId3" display="https://podminky.urs.cz/item/CS_URS_2022_02/184813134"/>
    <hyperlink ref="F107" r:id="rId4" display="https://podminky.urs.cz/item/CS_URS_2022_02/184813138"/>
    <hyperlink ref="F116" r:id="rId5" display="https://podminky.urs.cz/item/CS_URS_2022_02/184852321"/>
    <hyperlink ref="F121" r:id="rId6" display="https://podminky.urs.cz/item/CS_URS_2022_02/184911111"/>
    <hyperlink ref="F148" r:id="rId7" display="https://podminky.urs.cz/item/CS_URS_2022_02/185804213"/>
    <hyperlink ref="F157" r:id="rId8" display="https://podminky.urs.cz/item/CS_URS_2022_02/185804311"/>
    <hyperlink ref="F162" r:id="rId9" display="https://podminky.urs.cz/item/CS_URS_2022_02/185851121"/>
    <hyperlink ref="F166" r:id="rId10" display="https://podminky.urs.cz/item/CS_URS_2022_02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80</v>
      </c>
    </row>
    <row r="4" s="1" customFormat="1" ht="24.96" customHeight="1">
      <c r="B4" s="20"/>
      <c r="D4" s="140" t="s">
        <v>104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Větrolam L9 v lokalitě Na Blivankách, k.ú. Středokluky</v>
      </c>
      <c r="F7" s="142"/>
      <c r="G7" s="142"/>
      <c r="H7" s="142"/>
      <c r="L7" s="20"/>
    </row>
    <row r="8" s="1" customFormat="1" ht="12" customHeight="1">
      <c r="B8" s="20"/>
      <c r="D8" s="142" t="s">
        <v>105</v>
      </c>
      <c r="L8" s="20"/>
    </row>
    <row r="9" s="2" customFormat="1" ht="16.5" customHeight="1">
      <c r="A9" s="38"/>
      <c r="B9" s="44"/>
      <c r="C9" s="38"/>
      <c r="D9" s="38"/>
      <c r="E9" s="143" t="s">
        <v>502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107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581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10. 11. 2022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32</v>
      </c>
      <c r="F26" s="38"/>
      <c r="G26" s="38"/>
      <c r="H26" s="38"/>
      <c r="I26" s="142" t="s">
        <v>28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35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71.25" customHeight="1">
      <c r="A29" s="147"/>
      <c r="B29" s="148"/>
      <c r="C29" s="147"/>
      <c r="D29" s="147"/>
      <c r="E29" s="149" t="s">
        <v>109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37</v>
      </c>
      <c r="E32" s="38"/>
      <c r="F32" s="38"/>
      <c r="G32" s="38"/>
      <c r="H32" s="38"/>
      <c r="I32" s="38"/>
      <c r="J32" s="153">
        <f>ROUND(J87,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39</v>
      </c>
      <c r="G34" s="38"/>
      <c r="H34" s="38"/>
      <c r="I34" s="154" t="s">
        <v>38</v>
      </c>
      <c r="J34" s="154" t="s">
        <v>40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41</v>
      </c>
      <c r="E35" s="142" t="s">
        <v>42</v>
      </c>
      <c r="F35" s="156">
        <f>ROUND((SUM(BE87:BE170)),  2)</f>
        <v>0</v>
      </c>
      <c r="G35" s="38"/>
      <c r="H35" s="38"/>
      <c r="I35" s="157">
        <v>0.20999999999999999</v>
      </c>
      <c r="J35" s="156">
        <f>ROUND(((SUM(BE87:BE170))*I35),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43</v>
      </c>
      <c r="F36" s="156">
        <f>ROUND((SUM(BF87:BF170)),  2)</f>
        <v>0</v>
      </c>
      <c r="G36" s="38"/>
      <c r="H36" s="38"/>
      <c r="I36" s="157">
        <v>0.14999999999999999</v>
      </c>
      <c r="J36" s="156">
        <f>ROUND(((SUM(BF87:BF170))*I36),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44</v>
      </c>
      <c r="F37" s="156">
        <f>ROUND((SUM(BG87:BG170)),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45</v>
      </c>
      <c r="F38" s="156">
        <f>ROUND((SUM(BH87:BH170)),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46</v>
      </c>
      <c r="F39" s="156">
        <f>ROUND((SUM(BI87:BI170)),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47</v>
      </c>
      <c r="E41" s="160"/>
      <c r="F41" s="160"/>
      <c r="G41" s="161" t="s">
        <v>48</v>
      </c>
      <c r="H41" s="162" t="s">
        <v>49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110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Větrolam L9 v lokalitě Na Blivankách, k.ú. Středokluky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105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502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107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L90-2-2 - Rozvojová péče - 2. rok po výsadbě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Středokluky</v>
      </c>
      <c r="G56" s="40"/>
      <c r="H56" s="40"/>
      <c r="I56" s="32" t="s">
        <v>23</v>
      </c>
      <c r="J56" s="72" t="str">
        <f>IF(J14="","",J14)</f>
        <v>10. 11. 2022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ČR SPÚ, KPÚ pro Středočeský kraj a hl.m. Praha</v>
      </c>
      <c r="G58" s="40"/>
      <c r="H58" s="40"/>
      <c r="I58" s="32" t="s">
        <v>31</v>
      </c>
      <c r="J58" s="36" t="str">
        <f>E23</f>
        <v>Ing. Alena Burešová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>Ing. Alena Burešová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111</v>
      </c>
      <c r="D61" s="171"/>
      <c r="E61" s="171"/>
      <c r="F61" s="171"/>
      <c r="G61" s="171"/>
      <c r="H61" s="171"/>
      <c r="I61" s="171"/>
      <c r="J61" s="172" t="s">
        <v>112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69</v>
      </c>
      <c r="D63" s="40"/>
      <c r="E63" s="40"/>
      <c r="F63" s="40"/>
      <c r="G63" s="40"/>
      <c r="H63" s="40"/>
      <c r="I63" s="40"/>
      <c r="J63" s="102">
        <f>J87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113</v>
      </c>
    </row>
    <row r="64" s="9" customFormat="1" ht="24.96" customHeight="1">
      <c r="A64" s="9"/>
      <c r="B64" s="174"/>
      <c r="C64" s="175"/>
      <c r="D64" s="176" t="s">
        <v>114</v>
      </c>
      <c r="E64" s="177"/>
      <c r="F64" s="177"/>
      <c r="G64" s="177"/>
      <c r="H64" s="177"/>
      <c r="I64" s="177"/>
      <c r="J64" s="178">
        <f>J88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115</v>
      </c>
      <c r="E65" s="182"/>
      <c r="F65" s="182"/>
      <c r="G65" s="182"/>
      <c r="H65" s="182"/>
      <c r="I65" s="182"/>
      <c r="J65" s="183">
        <f>J89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117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169" t="str">
        <f>E7</f>
        <v>Větrolam L9 v lokalitě Na Blivankách, k.ú. Středokluky</v>
      </c>
      <c r="F75" s="32"/>
      <c r="G75" s="32"/>
      <c r="H75" s="32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1" customFormat="1" ht="12" customHeight="1">
      <c r="B76" s="21"/>
      <c r="C76" s="32" t="s">
        <v>105</v>
      </c>
      <c r="D76" s="22"/>
      <c r="E76" s="22"/>
      <c r="F76" s="22"/>
      <c r="G76" s="22"/>
      <c r="H76" s="22"/>
      <c r="I76" s="22"/>
      <c r="J76" s="22"/>
      <c r="K76" s="22"/>
      <c r="L76" s="20"/>
    </row>
    <row r="77" s="2" customFormat="1" ht="16.5" customHeight="1">
      <c r="A77" s="38"/>
      <c r="B77" s="39"/>
      <c r="C77" s="40"/>
      <c r="D77" s="40"/>
      <c r="E77" s="169" t="s">
        <v>502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107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E11</f>
        <v>L90-2-2 - Rozvojová péče - 2. rok po výsadbě</v>
      </c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F14</f>
        <v>Středokluky</v>
      </c>
      <c r="G81" s="40"/>
      <c r="H81" s="40"/>
      <c r="I81" s="32" t="s">
        <v>23</v>
      </c>
      <c r="J81" s="72" t="str">
        <f>IF(J14="","",J14)</f>
        <v>10. 11. 2022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E17</f>
        <v>ČR SPÚ, KPÚ pro Středočeský kraj a hl.m. Praha</v>
      </c>
      <c r="G83" s="40"/>
      <c r="H83" s="40"/>
      <c r="I83" s="32" t="s">
        <v>31</v>
      </c>
      <c r="J83" s="36" t="str">
        <f>E23</f>
        <v>Ing. Alena Burešová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29</v>
      </c>
      <c r="D84" s="40"/>
      <c r="E84" s="40"/>
      <c r="F84" s="27" t="str">
        <f>IF(E20="","",E20)</f>
        <v>Vyplň údaj</v>
      </c>
      <c r="G84" s="40"/>
      <c r="H84" s="40"/>
      <c r="I84" s="32" t="s">
        <v>34</v>
      </c>
      <c r="J84" s="36" t="str">
        <f>E26</f>
        <v>Ing. Alena Burešová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85"/>
      <c r="B86" s="186"/>
      <c r="C86" s="187" t="s">
        <v>118</v>
      </c>
      <c r="D86" s="188" t="s">
        <v>56</v>
      </c>
      <c r="E86" s="188" t="s">
        <v>52</v>
      </c>
      <c r="F86" s="188" t="s">
        <v>53</v>
      </c>
      <c r="G86" s="188" t="s">
        <v>119</v>
      </c>
      <c r="H86" s="188" t="s">
        <v>120</v>
      </c>
      <c r="I86" s="188" t="s">
        <v>121</v>
      </c>
      <c r="J86" s="188" t="s">
        <v>112</v>
      </c>
      <c r="K86" s="189" t="s">
        <v>122</v>
      </c>
      <c r="L86" s="190"/>
      <c r="M86" s="92" t="s">
        <v>19</v>
      </c>
      <c r="N86" s="93" t="s">
        <v>41</v>
      </c>
      <c r="O86" s="93" t="s">
        <v>123</v>
      </c>
      <c r="P86" s="93" t="s">
        <v>124</v>
      </c>
      <c r="Q86" s="93" t="s">
        <v>125</v>
      </c>
      <c r="R86" s="93" t="s">
        <v>126</v>
      </c>
      <c r="S86" s="93" t="s">
        <v>127</v>
      </c>
      <c r="T86" s="94" t="s">
        <v>128</v>
      </c>
      <c r="U86" s="185"/>
      <c r="V86" s="185"/>
      <c r="W86" s="185"/>
      <c r="X86" s="185"/>
      <c r="Y86" s="185"/>
      <c r="Z86" s="185"/>
      <c r="AA86" s="185"/>
      <c r="AB86" s="185"/>
      <c r="AC86" s="185"/>
      <c r="AD86" s="185"/>
      <c r="AE86" s="185"/>
    </row>
    <row r="87" s="2" customFormat="1" ht="22.8" customHeight="1">
      <c r="A87" s="38"/>
      <c r="B87" s="39"/>
      <c r="C87" s="99" t="s">
        <v>129</v>
      </c>
      <c r="D87" s="40"/>
      <c r="E87" s="40"/>
      <c r="F87" s="40"/>
      <c r="G87" s="40"/>
      <c r="H87" s="40"/>
      <c r="I87" s="40"/>
      <c r="J87" s="191">
        <f>BK87</f>
        <v>0</v>
      </c>
      <c r="K87" s="40"/>
      <c r="L87" s="44"/>
      <c r="M87" s="95"/>
      <c r="N87" s="192"/>
      <c r="O87" s="96"/>
      <c r="P87" s="193">
        <f>P88</f>
        <v>0</v>
      </c>
      <c r="Q87" s="96"/>
      <c r="R87" s="193">
        <f>R88</f>
        <v>0.0094239999999999984</v>
      </c>
      <c r="S87" s="96"/>
      <c r="T87" s="194">
        <f>T88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70</v>
      </c>
      <c r="AU87" s="17" t="s">
        <v>113</v>
      </c>
      <c r="BK87" s="195">
        <f>BK88</f>
        <v>0</v>
      </c>
    </row>
    <row r="88" s="12" customFormat="1" ht="25.92" customHeight="1">
      <c r="A88" s="12"/>
      <c r="B88" s="196"/>
      <c r="C88" s="197"/>
      <c r="D88" s="198" t="s">
        <v>70</v>
      </c>
      <c r="E88" s="199" t="s">
        <v>130</v>
      </c>
      <c r="F88" s="199" t="s">
        <v>131</v>
      </c>
      <c r="G88" s="197"/>
      <c r="H88" s="197"/>
      <c r="I88" s="200"/>
      <c r="J88" s="201">
        <f>BK88</f>
        <v>0</v>
      </c>
      <c r="K88" s="197"/>
      <c r="L88" s="202"/>
      <c r="M88" s="203"/>
      <c r="N88" s="204"/>
      <c r="O88" s="204"/>
      <c r="P88" s="205">
        <f>P89</f>
        <v>0</v>
      </c>
      <c r="Q88" s="204"/>
      <c r="R88" s="205">
        <f>R89</f>
        <v>0.0094239999999999984</v>
      </c>
      <c r="S88" s="204"/>
      <c r="T88" s="206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7" t="s">
        <v>78</v>
      </c>
      <c r="AT88" s="208" t="s">
        <v>70</v>
      </c>
      <c r="AU88" s="208" t="s">
        <v>71</v>
      </c>
      <c r="AY88" s="207" t="s">
        <v>132</v>
      </c>
      <c r="BK88" s="209">
        <f>BK89</f>
        <v>0</v>
      </c>
    </row>
    <row r="89" s="12" customFormat="1" ht="22.8" customHeight="1">
      <c r="A89" s="12"/>
      <c r="B89" s="196"/>
      <c r="C89" s="197"/>
      <c r="D89" s="198" t="s">
        <v>70</v>
      </c>
      <c r="E89" s="210" t="s">
        <v>78</v>
      </c>
      <c r="F89" s="210" t="s">
        <v>133</v>
      </c>
      <c r="G89" s="197"/>
      <c r="H89" s="197"/>
      <c r="I89" s="200"/>
      <c r="J89" s="211">
        <f>BK89</f>
        <v>0</v>
      </c>
      <c r="K89" s="197"/>
      <c r="L89" s="202"/>
      <c r="M89" s="203"/>
      <c r="N89" s="204"/>
      <c r="O89" s="204"/>
      <c r="P89" s="205">
        <f>SUM(P90:P170)</f>
        <v>0</v>
      </c>
      <c r="Q89" s="204"/>
      <c r="R89" s="205">
        <f>SUM(R90:R170)</f>
        <v>0.0094239999999999984</v>
      </c>
      <c r="S89" s="204"/>
      <c r="T89" s="206">
        <f>SUM(T90:T170)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7" t="s">
        <v>78</v>
      </c>
      <c r="AT89" s="208" t="s">
        <v>70</v>
      </c>
      <c r="AU89" s="208" t="s">
        <v>78</v>
      </c>
      <c r="AY89" s="207" t="s">
        <v>132</v>
      </c>
      <c r="BK89" s="209">
        <f>SUM(BK90:BK170)</f>
        <v>0</v>
      </c>
    </row>
    <row r="90" s="2" customFormat="1" ht="33" customHeight="1">
      <c r="A90" s="38"/>
      <c r="B90" s="39"/>
      <c r="C90" s="212" t="s">
        <v>78</v>
      </c>
      <c r="D90" s="212" t="s">
        <v>134</v>
      </c>
      <c r="E90" s="213" t="s">
        <v>147</v>
      </c>
      <c r="F90" s="214" t="s">
        <v>148</v>
      </c>
      <c r="G90" s="215" t="s">
        <v>137</v>
      </c>
      <c r="H90" s="216">
        <v>1510</v>
      </c>
      <c r="I90" s="217"/>
      <c r="J90" s="218">
        <f>ROUND(I90*H90,2)</f>
        <v>0</v>
      </c>
      <c r="K90" s="214" t="s">
        <v>138</v>
      </c>
      <c r="L90" s="44"/>
      <c r="M90" s="219" t="s">
        <v>19</v>
      </c>
      <c r="N90" s="220" t="s">
        <v>42</v>
      </c>
      <c r="O90" s="84"/>
      <c r="P90" s="221">
        <f>O90*H90</f>
        <v>0</v>
      </c>
      <c r="Q90" s="221">
        <v>0</v>
      </c>
      <c r="R90" s="221">
        <f>Q90*H90</f>
        <v>0</v>
      </c>
      <c r="S90" s="221">
        <v>0</v>
      </c>
      <c r="T90" s="222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3" t="s">
        <v>139</v>
      </c>
      <c r="AT90" s="223" t="s">
        <v>134</v>
      </c>
      <c r="AU90" s="223" t="s">
        <v>80</v>
      </c>
      <c r="AY90" s="17" t="s">
        <v>132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7" t="s">
        <v>78</v>
      </c>
      <c r="BK90" s="224">
        <f>ROUND(I90*H90,2)</f>
        <v>0</v>
      </c>
      <c r="BL90" s="17" t="s">
        <v>139</v>
      </c>
      <c r="BM90" s="223" t="s">
        <v>504</v>
      </c>
    </row>
    <row r="91" s="2" customFormat="1">
      <c r="A91" s="38"/>
      <c r="B91" s="39"/>
      <c r="C91" s="40"/>
      <c r="D91" s="225" t="s">
        <v>141</v>
      </c>
      <c r="E91" s="40"/>
      <c r="F91" s="226" t="s">
        <v>150</v>
      </c>
      <c r="G91" s="40"/>
      <c r="H91" s="40"/>
      <c r="I91" s="227"/>
      <c r="J91" s="40"/>
      <c r="K91" s="40"/>
      <c r="L91" s="44"/>
      <c r="M91" s="228"/>
      <c r="N91" s="229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141</v>
      </c>
      <c r="AU91" s="17" t="s">
        <v>80</v>
      </c>
    </row>
    <row r="92" s="2" customFormat="1">
      <c r="A92" s="38"/>
      <c r="B92" s="39"/>
      <c r="C92" s="40"/>
      <c r="D92" s="230" t="s">
        <v>143</v>
      </c>
      <c r="E92" s="40"/>
      <c r="F92" s="231" t="s">
        <v>151</v>
      </c>
      <c r="G92" s="40"/>
      <c r="H92" s="40"/>
      <c r="I92" s="227"/>
      <c r="J92" s="40"/>
      <c r="K92" s="40"/>
      <c r="L92" s="44"/>
      <c r="M92" s="228"/>
      <c r="N92" s="229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143</v>
      </c>
      <c r="AU92" s="17" t="s">
        <v>80</v>
      </c>
    </row>
    <row r="93" s="2" customFormat="1">
      <c r="A93" s="38"/>
      <c r="B93" s="39"/>
      <c r="C93" s="40"/>
      <c r="D93" s="225" t="s">
        <v>145</v>
      </c>
      <c r="E93" s="40"/>
      <c r="F93" s="232" t="s">
        <v>505</v>
      </c>
      <c r="G93" s="40"/>
      <c r="H93" s="40"/>
      <c r="I93" s="227"/>
      <c r="J93" s="40"/>
      <c r="K93" s="40"/>
      <c r="L93" s="44"/>
      <c r="M93" s="228"/>
      <c r="N93" s="229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145</v>
      </c>
      <c r="AU93" s="17" t="s">
        <v>80</v>
      </c>
    </row>
    <row r="94" s="13" customFormat="1">
      <c r="A94" s="13"/>
      <c r="B94" s="233"/>
      <c r="C94" s="234"/>
      <c r="D94" s="225" t="s">
        <v>153</v>
      </c>
      <c r="E94" s="235" t="s">
        <v>19</v>
      </c>
      <c r="F94" s="236" t="s">
        <v>506</v>
      </c>
      <c r="G94" s="234"/>
      <c r="H94" s="237">
        <v>1510</v>
      </c>
      <c r="I94" s="238"/>
      <c r="J94" s="234"/>
      <c r="K94" s="234"/>
      <c r="L94" s="239"/>
      <c r="M94" s="240"/>
      <c r="N94" s="241"/>
      <c r="O94" s="241"/>
      <c r="P94" s="241"/>
      <c r="Q94" s="241"/>
      <c r="R94" s="241"/>
      <c r="S94" s="241"/>
      <c r="T94" s="24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3" t="s">
        <v>153</v>
      </c>
      <c r="AU94" s="243" t="s">
        <v>80</v>
      </c>
      <c r="AV94" s="13" t="s">
        <v>80</v>
      </c>
      <c r="AW94" s="13" t="s">
        <v>33</v>
      </c>
      <c r="AX94" s="13" t="s">
        <v>78</v>
      </c>
      <c r="AY94" s="243" t="s">
        <v>132</v>
      </c>
    </row>
    <row r="95" s="2" customFormat="1" ht="24.15" customHeight="1">
      <c r="A95" s="38"/>
      <c r="B95" s="39"/>
      <c r="C95" s="212" t="s">
        <v>80</v>
      </c>
      <c r="D95" s="212" t="s">
        <v>134</v>
      </c>
      <c r="E95" s="213" t="s">
        <v>507</v>
      </c>
      <c r="F95" s="214" t="s">
        <v>508</v>
      </c>
      <c r="G95" s="215" t="s">
        <v>137</v>
      </c>
      <c r="H95" s="216">
        <v>1660</v>
      </c>
      <c r="I95" s="217"/>
      <c r="J95" s="218">
        <f>ROUND(I95*H95,2)</f>
        <v>0</v>
      </c>
      <c r="K95" s="214" t="s">
        <v>138</v>
      </c>
      <c r="L95" s="44"/>
      <c r="M95" s="219" t="s">
        <v>19</v>
      </c>
      <c r="N95" s="220" t="s">
        <v>42</v>
      </c>
      <c r="O95" s="84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23" t="s">
        <v>139</v>
      </c>
      <c r="AT95" s="223" t="s">
        <v>134</v>
      </c>
      <c r="AU95" s="223" t="s">
        <v>80</v>
      </c>
      <c r="AY95" s="17" t="s">
        <v>132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7" t="s">
        <v>78</v>
      </c>
      <c r="BK95" s="224">
        <f>ROUND(I95*H95,2)</f>
        <v>0</v>
      </c>
      <c r="BL95" s="17" t="s">
        <v>139</v>
      </c>
      <c r="BM95" s="223" t="s">
        <v>509</v>
      </c>
    </row>
    <row r="96" s="2" customFormat="1">
      <c r="A96" s="38"/>
      <c r="B96" s="39"/>
      <c r="C96" s="40"/>
      <c r="D96" s="225" t="s">
        <v>141</v>
      </c>
      <c r="E96" s="40"/>
      <c r="F96" s="226" t="s">
        <v>510</v>
      </c>
      <c r="G96" s="40"/>
      <c r="H96" s="40"/>
      <c r="I96" s="227"/>
      <c r="J96" s="40"/>
      <c r="K96" s="40"/>
      <c r="L96" s="44"/>
      <c r="M96" s="228"/>
      <c r="N96" s="229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141</v>
      </c>
      <c r="AU96" s="17" t="s">
        <v>80</v>
      </c>
    </row>
    <row r="97" s="2" customFormat="1">
      <c r="A97" s="38"/>
      <c r="B97" s="39"/>
      <c r="C97" s="40"/>
      <c r="D97" s="230" t="s">
        <v>143</v>
      </c>
      <c r="E97" s="40"/>
      <c r="F97" s="231" t="s">
        <v>511</v>
      </c>
      <c r="G97" s="40"/>
      <c r="H97" s="40"/>
      <c r="I97" s="227"/>
      <c r="J97" s="40"/>
      <c r="K97" s="40"/>
      <c r="L97" s="44"/>
      <c r="M97" s="228"/>
      <c r="N97" s="229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143</v>
      </c>
      <c r="AU97" s="17" t="s">
        <v>80</v>
      </c>
    </row>
    <row r="98" s="2" customFormat="1">
      <c r="A98" s="38"/>
      <c r="B98" s="39"/>
      <c r="C98" s="40"/>
      <c r="D98" s="225" t="s">
        <v>145</v>
      </c>
      <c r="E98" s="40"/>
      <c r="F98" s="232" t="s">
        <v>512</v>
      </c>
      <c r="G98" s="40"/>
      <c r="H98" s="40"/>
      <c r="I98" s="227"/>
      <c r="J98" s="40"/>
      <c r="K98" s="40"/>
      <c r="L98" s="44"/>
      <c r="M98" s="228"/>
      <c r="N98" s="229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145</v>
      </c>
      <c r="AU98" s="17" t="s">
        <v>80</v>
      </c>
    </row>
    <row r="99" s="13" customFormat="1">
      <c r="A99" s="13"/>
      <c r="B99" s="233"/>
      <c r="C99" s="234"/>
      <c r="D99" s="225" t="s">
        <v>153</v>
      </c>
      <c r="E99" s="235" t="s">
        <v>19</v>
      </c>
      <c r="F99" s="236" t="s">
        <v>513</v>
      </c>
      <c r="G99" s="234"/>
      <c r="H99" s="237">
        <v>1660</v>
      </c>
      <c r="I99" s="238"/>
      <c r="J99" s="234"/>
      <c r="K99" s="234"/>
      <c r="L99" s="239"/>
      <c r="M99" s="240"/>
      <c r="N99" s="241"/>
      <c r="O99" s="241"/>
      <c r="P99" s="241"/>
      <c r="Q99" s="241"/>
      <c r="R99" s="241"/>
      <c r="S99" s="241"/>
      <c r="T99" s="24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3" t="s">
        <v>153</v>
      </c>
      <c r="AU99" s="243" t="s">
        <v>80</v>
      </c>
      <c r="AV99" s="13" t="s">
        <v>80</v>
      </c>
      <c r="AW99" s="13" t="s">
        <v>33</v>
      </c>
      <c r="AX99" s="13" t="s">
        <v>78</v>
      </c>
      <c r="AY99" s="243" t="s">
        <v>132</v>
      </c>
    </row>
    <row r="100" s="2" customFormat="1" ht="33" customHeight="1">
      <c r="A100" s="38"/>
      <c r="B100" s="39"/>
      <c r="C100" s="212" t="s">
        <v>155</v>
      </c>
      <c r="D100" s="212" t="s">
        <v>134</v>
      </c>
      <c r="E100" s="213" t="s">
        <v>363</v>
      </c>
      <c r="F100" s="214" t="s">
        <v>364</v>
      </c>
      <c r="G100" s="215" t="s">
        <v>365</v>
      </c>
      <c r="H100" s="216">
        <v>0.38</v>
      </c>
      <c r="I100" s="217"/>
      <c r="J100" s="218">
        <f>ROUND(I100*H100,2)</f>
        <v>0</v>
      </c>
      <c r="K100" s="214" t="s">
        <v>138</v>
      </c>
      <c r="L100" s="44"/>
      <c r="M100" s="219" t="s">
        <v>19</v>
      </c>
      <c r="N100" s="220" t="s">
        <v>42</v>
      </c>
      <c r="O100" s="84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3" t="s">
        <v>139</v>
      </c>
      <c r="AT100" s="223" t="s">
        <v>134</v>
      </c>
      <c r="AU100" s="223" t="s">
        <v>80</v>
      </c>
      <c r="AY100" s="17" t="s">
        <v>132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7" t="s">
        <v>78</v>
      </c>
      <c r="BK100" s="224">
        <f>ROUND(I100*H100,2)</f>
        <v>0</v>
      </c>
      <c r="BL100" s="17" t="s">
        <v>139</v>
      </c>
      <c r="BM100" s="223" t="s">
        <v>514</v>
      </c>
    </row>
    <row r="101" s="2" customFormat="1">
      <c r="A101" s="38"/>
      <c r="B101" s="39"/>
      <c r="C101" s="40"/>
      <c r="D101" s="225" t="s">
        <v>141</v>
      </c>
      <c r="E101" s="40"/>
      <c r="F101" s="226" t="s">
        <v>367</v>
      </c>
      <c r="G101" s="40"/>
      <c r="H101" s="40"/>
      <c r="I101" s="227"/>
      <c r="J101" s="40"/>
      <c r="K101" s="40"/>
      <c r="L101" s="44"/>
      <c r="M101" s="228"/>
      <c r="N101" s="229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141</v>
      </c>
      <c r="AU101" s="17" t="s">
        <v>80</v>
      </c>
    </row>
    <row r="102" s="2" customFormat="1">
      <c r="A102" s="38"/>
      <c r="B102" s="39"/>
      <c r="C102" s="40"/>
      <c r="D102" s="230" t="s">
        <v>143</v>
      </c>
      <c r="E102" s="40"/>
      <c r="F102" s="231" t="s">
        <v>368</v>
      </c>
      <c r="G102" s="40"/>
      <c r="H102" s="40"/>
      <c r="I102" s="227"/>
      <c r="J102" s="40"/>
      <c r="K102" s="40"/>
      <c r="L102" s="44"/>
      <c r="M102" s="228"/>
      <c r="N102" s="229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143</v>
      </c>
      <c r="AU102" s="17" t="s">
        <v>80</v>
      </c>
    </row>
    <row r="103" s="2" customFormat="1">
      <c r="A103" s="38"/>
      <c r="B103" s="39"/>
      <c r="C103" s="40"/>
      <c r="D103" s="225" t="s">
        <v>145</v>
      </c>
      <c r="E103" s="40"/>
      <c r="F103" s="232" t="s">
        <v>515</v>
      </c>
      <c r="G103" s="40"/>
      <c r="H103" s="40"/>
      <c r="I103" s="227"/>
      <c r="J103" s="40"/>
      <c r="K103" s="40"/>
      <c r="L103" s="44"/>
      <c r="M103" s="228"/>
      <c r="N103" s="229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145</v>
      </c>
      <c r="AU103" s="17" t="s">
        <v>80</v>
      </c>
    </row>
    <row r="104" s="13" customFormat="1">
      <c r="A104" s="13"/>
      <c r="B104" s="233"/>
      <c r="C104" s="234"/>
      <c r="D104" s="225" t="s">
        <v>153</v>
      </c>
      <c r="E104" s="235" t="s">
        <v>19</v>
      </c>
      <c r="F104" s="236" t="s">
        <v>516</v>
      </c>
      <c r="G104" s="234"/>
      <c r="H104" s="237">
        <v>0.38</v>
      </c>
      <c r="I104" s="238"/>
      <c r="J104" s="234"/>
      <c r="K104" s="234"/>
      <c r="L104" s="239"/>
      <c r="M104" s="240"/>
      <c r="N104" s="241"/>
      <c r="O104" s="241"/>
      <c r="P104" s="241"/>
      <c r="Q104" s="241"/>
      <c r="R104" s="241"/>
      <c r="S104" s="241"/>
      <c r="T104" s="24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3" t="s">
        <v>153</v>
      </c>
      <c r="AU104" s="243" t="s">
        <v>80</v>
      </c>
      <c r="AV104" s="13" t="s">
        <v>80</v>
      </c>
      <c r="AW104" s="13" t="s">
        <v>33</v>
      </c>
      <c r="AX104" s="13" t="s">
        <v>78</v>
      </c>
      <c r="AY104" s="243" t="s">
        <v>132</v>
      </c>
    </row>
    <row r="105" s="2" customFormat="1" ht="24.15" customHeight="1">
      <c r="A105" s="38"/>
      <c r="B105" s="39"/>
      <c r="C105" s="212" t="s">
        <v>139</v>
      </c>
      <c r="D105" s="212" t="s">
        <v>134</v>
      </c>
      <c r="E105" s="213" t="s">
        <v>371</v>
      </c>
      <c r="F105" s="214" t="s">
        <v>372</v>
      </c>
      <c r="G105" s="215" t="s">
        <v>365</v>
      </c>
      <c r="H105" s="216">
        <v>0.14999999999999999</v>
      </c>
      <c r="I105" s="217"/>
      <c r="J105" s="218">
        <f>ROUND(I105*H105,2)</f>
        <v>0</v>
      </c>
      <c r="K105" s="214" t="s">
        <v>138</v>
      </c>
      <c r="L105" s="44"/>
      <c r="M105" s="219" t="s">
        <v>19</v>
      </c>
      <c r="N105" s="220" t="s">
        <v>42</v>
      </c>
      <c r="O105" s="84"/>
      <c r="P105" s="221">
        <f>O105*H105</f>
        <v>0</v>
      </c>
      <c r="Q105" s="221">
        <v>0</v>
      </c>
      <c r="R105" s="221">
        <f>Q105*H105</f>
        <v>0</v>
      </c>
      <c r="S105" s="221">
        <v>0</v>
      </c>
      <c r="T105" s="222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3" t="s">
        <v>139</v>
      </c>
      <c r="AT105" s="223" t="s">
        <v>134</v>
      </c>
      <c r="AU105" s="223" t="s">
        <v>80</v>
      </c>
      <c r="AY105" s="17" t="s">
        <v>132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7" t="s">
        <v>78</v>
      </c>
      <c r="BK105" s="224">
        <f>ROUND(I105*H105,2)</f>
        <v>0</v>
      </c>
      <c r="BL105" s="17" t="s">
        <v>139</v>
      </c>
      <c r="BM105" s="223" t="s">
        <v>517</v>
      </c>
    </row>
    <row r="106" s="2" customFormat="1">
      <c r="A106" s="38"/>
      <c r="B106" s="39"/>
      <c r="C106" s="40"/>
      <c r="D106" s="225" t="s">
        <v>141</v>
      </c>
      <c r="E106" s="40"/>
      <c r="F106" s="226" t="s">
        <v>374</v>
      </c>
      <c r="G106" s="40"/>
      <c r="H106" s="40"/>
      <c r="I106" s="227"/>
      <c r="J106" s="40"/>
      <c r="K106" s="40"/>
      <c r="L106" s="44"/>
      <c r="M106" s="228"/>
      <c r="N106" s="229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141</v>
      </c>
      <c r="AU106" s="17" t="s">
        <v>80</v>
      </c>
    </row>
    <row r="107" s="2" customFormat="1">
      <c r="A107" s="38"/>
      <c r="B107" s="39"/>
      <c r="C107" s="40"/>
      <c r="D107" s="230" t="s">
        <v>143</v>
      </c>
      <c r="E107" s="40"/>
      <c r="F107" s="231" t="s">
        <v>375</v>
      </c>
      <c r="G107" s="40"/>
      <c r="H107" s="40"/>
      <c r="I107" s="227"/>
      <c r="J107" s="40"/>
      <c r="K107" s="40"/>
      <c r="L107" s="44"/>
      <c r="M107" s="228"/>
      <c r="N107" s="229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143</v>
      </c>
      <c r="AU107" s="17" t="s">
        <v>80</v>
      </c>
    </row>
    <row r="108" s="2" customFormat="1">
      <c r="A108" s="38"/>
      <c r="B108" s="39"/>
      <c r="C108" s="40"/>
      <c r="D108" s="225" t="s">
        <v>145</v>
      </c>
      <c r="E108" s="40"/>
      <c r="F108" s="232" t="s">
        <v>518</v>
      </c>
      <c r="G108" s="40"/>
      <c r="H108" s="40"/>
      <c r="I108" s="227"/>
      <c r="J108" s="40"/>
      <c r="K108" s="40"/>
      <c r="L108" s="44"/>
      <c r="M108" s="228"/>
      <c r="N108" s="229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145</v>
      </c>
      <c r="AU108" s="17" t="s">
        <v>80</v>
      </c>
    </row>
    <row r="109" s="13" customFormat="1">
      <c r="A109" s="13"/>
      <c r="B109" s="233"/>
      <c r="C109" s="234"/>
      <c r="D109" s="225" t="s">
        <v>153</v>
      </c>
      <c r="E109" s="235" t="s">
        <v>19</v>
      </c>
      <c r="F109" s="236" t="s">
        <v>519</v>
      </c>
      <c r="G109" s="234"/>
      <c r="H109" s="237">
        <v>0.14999999999999999</v>
      </c>
      <c r="I109" s="238"/>
      <c r="J109" s="234"/>
      <c r="K109" s="234"/>
      <c r="L109" s="239"/>
      <c r="M109" s="240"/>
      <c r="N109" s="241"/>
      <c r="O109" s="241"/>
      <c r="P109" s="241"/>
      <c r="Q109" s="241"/>
      <c r="R109" s="241"/>
      <c r="S109" s="241"/>
      <c r="T109" s="24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3" t="s">
        <v>153</v>
      </c>
      <c r="AU109" s="243" t="s">
        <v>80</v>
      </c>
      <c r="AV109" s="13" t="s">
        <v>80</v>
      </c>
      <c r="AW109" s="13" t="s">
        <v>33</v>
      </c>
      <c r="AX109" s="13" t="s">
        <v>78</v>
      </c>
      <c r="AY109" s="243" t="s">
        <v>132</v>
      </c>
    </row>
    <row r="110" s="2" customFormat="1" ht="16.5" customHeight="1">
      <c r="A110" s="38"/>
      <c r="B110" s="39"/>
      <c r="C110" s="244" t="s">
        <v>171</v>
      </c>
      <c r="D110" s="244" t="s">
        <v>163</v>
      </c>
      <c r="E110" s="245" t="s">
        <v>378</v>
      </c>
      <c r="F110" s="246" t="s">
        <v>379</v>
      </c>
      <c r="G110" s="247" t="s">
        <v>380</v>
      </c>
      <c r="H110" s="248">
        <v>0.114</v>
      </c>
      <c r="I110" s="249"/>
      <c r="J110" s="250">
        <f>ROUND(I110*H110,2)</f>
        <v>0</v>
      </c>
      <c r="K110" s="246" t="s">
        <v>19</v>
      </c>
      <c r="L110" s="251"/>
      <c r="M110" s="252" t="s">
        <v>19</v>
      </c>
      <c r="N110" s="253" t="s">
        <v>42</v>
      </c>
      <c r="O110" s="84"/>
      <c r="P110" s="221">
        <f>O110*H110</f>
        <v>0</v>
      </c>
      <c r="Q110" s="221">
        <v>0.001</v>
      </c>
      <c r="R110" s="221">
        <f>Q110*H110</f>
        <v>0.00011400000000000001</v>
      </c>
      <c r="S110" s="221">
        <v>0</v>
      </c>
      <c r="T110" s="222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3" t="s">
        <v>167</v>
      </c>
      <c r="AT110" s="223" t="s">
        <v>163</v>
      </c>
      <c r="AU110" s="223" t="s">
        <v>80</v>
      </c>
      <c r="AY110" s="17" t="s">
        <v>132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7" t="s">
        <v>78</v>
      </c>
      <c r="BK110" s="224">
        <f>ROUND(I110*H110,2)</f>
        <v>0</v>
      </c>
      <c r="BL110" s="17" t="s">
        <v>139</v>
      </c>
      <c r="BM110" s="223" t="s">
        <v>520</v>
      </c>
    </row>
    <row r="111" s="2" customFormat="1">
      <c r="A111" s="38"/>
      <c r="B111" s="39"/>
      <c r="C111" s="40"/>
      <c r="D111" s="225" t="s">
        <v>141</v>
      </c>
      <c r="E111" s="40"/>
      <c r="F111" s="226" t="s">
        <v>379</v>
      </c>
      <c r="G111" s="40"/>
      <c r="H111" s="40"/>
      <c r="I111" s="227"/>
      <c r="J111" s="40"/>
      <c r="K111" s="40"/>
      <c r="L111" s="44"/>
      <c r="M111" s="228"/>
      <c r="N111" s="229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141</v>
      </c>
      <c r="AU111" s="17" t="s">
        <v>80</v>
      </c>
    </row>
    <row r="112" s="2" customFormat="1">
      <c r="A112" s="38"/>
      <c r="B112" s="39"/>
      <c r="C112" s="40"/>
      <c r="D112" s="225" t="s">
        <v>145</v>
      </c>
      <c r="E112" s="40"/>
      <c r="F112" s="232" t="s">
        <v>521</v>
      </c>
      <c r="G112" s="40"/>
      <c r="H112" s="40"/>
      <c r="I112" s="227"/>
      <c r="J112" s="40"/>
      <c r="K112" s="40"/>
      <c r="L112" s="44"/>
      <c r="M112" s="228"/>
      <c r="N112" s="229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145</v>
      </c>
      <c r="AU112" s="17" t="s">
        <v>80</v>
      </c>
    </row>
    <row r="113" s="13" customFormat="1">
      <c r="A113" s="13"/>
      <c r="B113" s="233"/>
      <c r="C113" s="234"/>
      <c r="D113" s="225" t="s">
        <v>153</v>
      </c>
      <c r="E113" s="235" t="s">
        <v>19</v>
      </c>
      <c r="F113" s="236" t="s">
        <v>522</v>
      </c>
      <c r="G113" s="234"/>
      <c r="H113" s="237">
        <v>0.114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153</v>
      </c>
      <c r="AU113" s="243" t="s">
        <v>80</v>
      </c>
      <c r="AV113" s="13" t="s">
        <v>80</v>
      </c>
      <c r="AW113" s="13" t="s">
        <v>33</v>
      </c>
      <c r="AX113" s="13" t="s">
        <v>78</v>
      </c>
      <c r="AY113" s="243" t="s">
        <v>132</v>
      </c>
    </row>
    <row r="114" s="2" customFormat="1" ht="24.15" customHeight="1">
      <c r="A114" s="38"/>
      <c r="B114" s="39"/>
      <c r="C114" s="212" t="s">
        <v>178</v>
      </c>
      <c r="D114" s="212" t="s">
        <v>134</v>
      </c>
      <c r="E114" s="213" t="s">
        <v>523</v>
      </c>
      <c r="F114" s="214" t="s">
        <v>524</v>
      </c>
      <c r="G114" s="215" t="s">
        <v>226</v>
      </c>
      <c r="H114" s="216">
        <v>38</v>
      </c>
      <c r="I114" s="217"/>
      <c r="J114" s="218">
        <f>ROUND(I114*H114,2)</f>
        <v>0</v>
      </c>
      <c r="K114" s="214" t="s">
        <v>138</v>
      </c>
      <c r="L114" s="44"/>
      <c r="M114" s="219" t="s">
        <v>19</v>
      </c>
      <c r="N114" s="220" t="s">
        <v>42</v>
      </c>
      <c r="O114" s="84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3" t="s">
        <v>139</v>
      </c>
      <c r="AT114" s="223" t="s">
        <v>134</v>
      </c>
      <c r="AU114" s="223" t="s">
        <v>80</v>
      </c>
      <c r="AY114" s="17" t="s">
        <v>132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78</v>
      </c>
      <c r="BK114" s="224">
        <f>ROUND(I114*H114,2)</f>
        <v>0</v>
      </c>
      <c r="BL114" s="17" t="s">
        <v>139</v>
      </c>
      <c r="BM114" s="223" t="s">
        <v>525</v>
      </c>
    </row>
    <row r="115" s="2" customFormat="1">
      <c r="A115" s="38"/>
      <c r="B115" s="39"/>
      <c r="C115" s="40"/>
      <c r="D115" s="225" t="s">
        <v>141</v>
      </c>
      <c r="E115" s="40"/>
      <c r="F115" s="226" t="s">
        <v>526</v>
      </c>
      <c r="G115" s="40"/>
      <c r="H115" s="40"/>
      <c r="I115" s="227"/>
      <c r="J115" s="40"/>
      <c r="K115" s="40"/>
      <c r="L115" s="44"/>
      <c r="M115" s="228"/>
      <c r="N115" s="229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141</v>
      </c>
      <c r="AU115" s="17" t="s">
        <v>80</v>
      </c>
    </row>
    <row r="116" s="2" customFormat="1">
      <c r="A116" s="38"/>
      <c r="B116" s="39"/>
      <c r="C116" s="40"/>
      <c r="D116" s="230" t="s">
        <v>143</v>
      </c>
      <c r="E116" s="40"/>
      <c r="F116" s="231" t="s">
        <v>527</v>
      </c>
      <c r="G116" s="40"/>
      <c r="H116" s="40"/>
      <c r="I116" s="227"/>
      <c r="J116" s="40"/>
      <c r="K116" s="40"/>
      <c r="L116" s="44"/>
      <c r="M116" s="228"/>
      <c r="N116" s="229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143</v>
      </c>
      <c r="AU116" s="17" t="s">
        <v>80</v>
      </c>
    </row>
    <row r="117" s="2" customFormat="1">
      <c r="A117" s="38"/>
      <c r="B117" s="39"/>
      <c r="C117" s="40"/>
      <c r="D117" s="225" t="s">
        <v>145</v>
      </c>
      <c r="E117" s="40"/>
      <c r="F117" s="232" t="s">
        <v>528</v>
      </c>
      <c r="G117" s="40"/>
      <c r="H117" s="40"/>
      <c r="I117" s="227"/>
      <c r="J117" s="40"/>
      <c r="K117" s="40"/>
      <c r="L117" s="44"/>
      <c r="M117" s="228"/>
      <c r="N117" s="229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145</v>
      </c>
      <c r="AU117" s="17" t="s">
        <v>80</v>
      </c>
    </row>
    <row r="118" s="13" customFormat="1">
      <c r="A118" s="13"/>
      <c r="B118" s="233"/>
      <c r="C118" s="234"/>
      <c r="D118" s="225" t="s">
        <v>153</v>
      </c>
      <c r="E118" s="235" t="s">
        <v>19</v>
      </c>
      <c r="F118" s="236" t="s">
        <v>529</v>
      </c>
      <c r="G118" s="234"/>
      <c r="H118" s="237">
        <v>38</v>
      </c>
      <c r="I118" s="238"/>
      <c r="J118" s="234"/>
      <c r="K118" s="234"/>
      <c r="L118" s="239"/>
      <c r="M118" s="240"/>
      <c r="N118" s="241"/>
      <c r="O118" s="241"/>
      <c r="P118" s="241"/>
      <c r="Q118" s="241"/>
      <c r="R118" s="241"/>
      <c r="S118" s="241"/>
      <c r="T118" s="24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3" t="s">
        <v>153</v>
      </c>
      <c r="AU118" s="243" t="s">
        <v>80</v>
      </c>
      <c r="AV118" s="13" t="s">
        <v>80</v>
      </c>
      <c r="AW118" s="13" t="s">
        <v>33</v>
      </c>
      <c r="AX118" s="13" t="s">
        <v>78</v>
      </c>
      <c r="AY118" s="243" t="s">
        <v>132</v>
      </c>
    </row>
    <row r="119" s="2" customFormat="1" ht="16.5" customHeight="1">
      <c r="A119" s="38"/>
      <c r="B119" s="39"/>
      <c r="C119" s="212" t="s">
        <v>185</v>
      </c>
      <c r="D119" s="212" t="s">
        <v>134</v>
      </c>
      <c r="E119" s="213" t="s">
        <v>530</v>
      </c>
      <c r="F119" s="214" t="s">
        <v>531</v>
      </c>
      <c r="G119" s="215" t="s">
        <v>226</v>
      </c>
      <c r="H119" s="216">
        <v>38</v>
      </c>
      <c r="I119" s="217"/>
      <c r="J119" s="218">
        <f>ROUND(I119*H119,2)</f>
        <v>0</v>
      </c>
      <c r="K119" s="214" t="s">
        <v>138</v>
      </c>
      <c r="L119" s="44"/>
      <c r="M119" s="219" t="s">
        <v>19</v>
      </c>
      <c r="N119" s="220" t="s">
        <v>42</v>
      </c>
      <c r="O119" s="84"/>
      <c r="P119" s="221">
        <f>O119*H119</f>
        <v>0</v>
      </c>
      <c r="Q119" s="221">
        <v>2.0000000000000002E-05</v>
      </c>
      <c r="R119" s="221">
        <f>Q119*H119</f>
        <v>0.00076000000000000004</v>
      </c>
      <c r="S119" s="221">
        <v>0</v>
      </c>
      <c r="T119" s="222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3" t="s">
        <v>139</v>
      </c>
      <c r="AT119" s="223" t="s">
        <v>134</v>
      </c>
      <c r="AU119" s="223" t="s">
        <v>80</v>
      </c>
      <c r="AY119" s="17" t="s">
        <v>132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7" t="s">
        <v>78</v>
      </c>
      <c r="BK119" s="224">
        <f>ROUND(I119*H119,2)</f>
        <v>0</v>
      </c>
      <c r="BL119" s="17" t="s">
        <v>139</v>
      </c>
      <c r="BM119" s="223" t="s">
        <v>532</v>
      </c>
    </row>
    <row r="120" s="2" customFormat="1">
      <c r="A120" s="38"/>
      <c r="B120" s="39"/>
      <c r="C120" s="40"/>
      <c r="D120" s="225" t="s">
        <v>141</v>
      </c>
      <c r="E120" s="40"/>
      <c r="F120" s="226" t="s">
        <v>533</v>
      </c>
      <c r="G120" s="40"/>
      <c r="H120" s="40"/>
      <c r="I120" s="227"/>
      <c r="J120" s="40"/>
      <c r="K120" s="40"/>
      <c r="L120" s="44"/>
      <c r="M120" s="228"/>
      <c r="N120" s="229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141</v>
      </c>
      <c r="AU120" s="17" t="s">
        <v>80</v>
      </c>
    </row>
    <row r="121" s="2" customFormat="1">
      <c r="A121" s="38"/>
      <c r="B121" s="39"/>
      <c r="C121" s="40"/>
      <c r="D121" s="230" t="s">
        <v>143</v>
      </c>
      <c r="E121" s="40"/>
      <c r="F121" s="231" t="s">
        <v>534</v>
      </c>
      <c r="G121" s="40"/>
      <c r="H121" s="40"/>
      <c r="I121" s="227"/>
      <c r="J121" s="40"/>
      <c r="K121" s="40"/>
      <c r="L121" s="44"/>
      <c r="M121" s="228"/>
      <c r="N121" s="229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143</v>
      </c>
      <c r="AU121" s="17" t="s">
        <v>80</v>
      </c>
    </row>
    <row r="122" s="2" customFormat="1">
      <c r="A122" s="38"/>
      <c r="B122" s="39"/>
      <c r="C122" s="40"/>
      <c r="D122" s="225" t="s">
        <v>145</v>
      </c>
      <c r="E122" s="40"/>
      <c r="F122" s="232" t="s">
        <v>535</v>
      </c>
      <c r="G122" s="40"/>
      <c r="H122" s="40"/>
      <c r="I122" s="227"/>
      <c r="J122" s="40"/>
      <c r="K122" s="40"/>
      <c r="L122" s="44"/>
      <c r="M122" s="228"/>
      <c r="N122" s="229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145</v>
      </c>
      <c r="AU122" s="17" t="s">
        <v>80</v>
      </c>
    </row>
    <row r="123" s="13" customFormat="1">
      <c r="A123" s="13"/>
      <c r="B123" s="233"/>
      <c r="C123" s="234"/>
      <c r="D123" s="225" t="s">
        <v>153</v>
      </c>
      <c r="E123" s="235" t="s">
        <v>19</v>
      </c>
      <c r="F123" s="236" t="s">
        <v>296</v>
      </c>
      <c r="G123" s="234"/>
      <c r="H123" s="237">
        <v>38</v>
      </c>
      <c r="I123" s="238"/>
      <c r="J123" s="234"/>
      <c r="K123" s="234"/>
      <c r="L123" s="239"/>
      <c r="M123" s="240"/>
      <c r="N123" s="241"/>
      <c r="O123" s="241"/>
      <c r="P123" s="241"/>
      <c r="Q123" s="241"/>
      <c r="R123" s="241"/>
      <c r="S123" s="241"/>
      <c r="T123" s="24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3" t="s">
        <v>153</v>
      </c>
      <c r="AU123" s="243" t="s">
        <v>80</v>
      </c>
      <c r="AV123" s="13" t="s">
        <v>80</v>
      </c>
      <c r="AW123" s="13" t="s">
        <v>33</v>
      </c>
      <c r="AX123" s="13" t="s">
        <v>78</v>
      </c>
      <c r="AY123" s="243" t="s">
        <v>132</v>
      </c>
    </row>
    <row r="124" s="2" customFormat="1" ht="16.5" customHeight="1">
      <c r="A124" s="38"/>
      <c r="B124" s="39"/>
      <c r="C124" s="244" t="s">
        <v>167</v>
      </c>
      <c r="D124" s="244" t="s">
        <v>163</v>
      </c>
      <c r="E124" s="245" t="s">
        <v>308</v>
      </c>
      <c r="F124" s="246" t="s">
        <v>309</v>
      </c>
      <c r="G124" s="247" t="s">
        <v>206</v>
      </c>
      <c r="H124" s="248">
        <v>28.5</v>
      </c>
      <c r="I124" s="249"/>
      <c r="J124" s="250">
        <f>ROUND(I124*H124,2)</f>
        <v>0</v>
      </c>
      <c r="K124" s="246" t="s">
        <v>19</v>
      </c>
      <c r="L124" s="251"/>
      <c r="M124" s="252" t="s">
        <v>19</v>
      </c>
      <c r="N124" s="253" t="s">
        <v>42</v>
      </c>
      <c r="O124" s="84"/>
      <c r="P124" s="221">
        <f>O124*H124</f>
        <v>0</v>
      </c>
      <c r="Q124" s="221">
        <v>0.00029999999999999997</v>
      </c>
      <c r="R124" s="221">
        <f>Q124*H124</f>
        <v>0.0085499999999999986</v>
      </c>
      <c r="S124" s="221">
        <v>0</v>
      </c>
      <c r="T124" s="22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3" t="s">
        <v>167</v>
      </c>
      <c r="AT124" s="223" t="s">
        <v>163</v>
      </c>
      <c r="AU124" s="223" t="s">
        <v>80</v>
      </c>
      <c r="AY124" s="17" t="s">
        <v>132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7" t="s">
        <v>78</v>
      </c>
      <c r="BK124" s="224">
        <f>ROUND(I124*H124,2)</f>
        <v>0</v>
      </c>
      <c r="BL124" s="17" t="s">
        <v>139</v>
      </c>
      <c r="BM124" s="223" t="s">
        <v>536</v>
      </c>
    </row>
    <row r="125" s="2" customFormat="1">
      <c r="A125" s="38"/>
      <c r="B125" s="39"/>
      <c r="C125" s="40"/>
      <c r="D125" s="225" t="s">
        <v>141</v>
      </c>
      <c r="E125" s="40"/>
      <c r="F125" s="226" t="s">
        <v>309</v>
      </c>
      <c r="G125" s="40"/>
      <c r="H125" s="40"/>
      <c r="I125" s="227"/>
      <c r="J125" s="40"/>
      <c r="K125" s="40"/>
      <c r="L125" s="44"/>
      <c r="M125" s="228"/>
      <c r="N125" s="229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141</v>
      </c>
      <c r="AU125" s="17" t="s">
        <v>80</v>
      </c>
    </row>
    <row r="126" s="2" customFormat="1">
      <c r="A126" s="38"/>
      <c r="B126" s="39"/>
      <c r="C126" s="40"/>
      <c r="D126" s="225" t="s">
        <v>145</v>
      </c>
      <c r="E126" s="40"/>
      <c r="F126" s="232" t="s">
        <v>311</v>
      </c>
      <c r="G126" s="40"/>
      <c r="H126" s="40"/>
      <c r="I126" s="227"/>
      <c r="J126" s="40"/>
      <c r="K126" s="40"/>
      <c r="L126" s="44"/>
      <c r="M126" s="228"/>
      <c r="N126" s="229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145</v>
      </c>
      <c r="AU126" s="17" t="s">
        <v>80</v>
      </c>
    </row>
    <row r="127" s="13" customFormat="1">
      <c r="A127" s="13"/>
      <c r="B127" s="233"/>
      <c r="C127" s="234"/>
      <c r="D127" s="225" t="s">
        <v>153</v>
      </c>
      <c r="E127" s="234"/>
      <c r="F127" s="236" t="s">
        <v>537</v>
      </c>
      <c r="G127" s="234"/>
      <c r="H127" s="237">
        <v>28.5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153</v>
      </c>
      <c r="AU127" s="243" t="s">
        <v>80</v>
      </c>
      <c r="AV127" s="13" t="s">
        <v>80</v>
      </c>
      <c r="AW127" s="13" t="s">
        <v>4</v>
      </c>
      <c r="AX127" s="13" t="s">
        <v>78</v>
      </c>
      <c r="AY127" s="243" t="s">
        <v>132</v>
      </c>
    </row>
    <row r="128" s="2" customFormat="1" ht="24.15" customHeight="1">
      <c r="A128" s="38"/>
      <c r="B128" s="39"/>
      <c r="C128" s="212" t="s">
        <v>257</v>
      </c>
      <c r="D128" s="212" t="s">
        <v>134</v>
      </c>
      <c r="E128" s="213" t="s">
        <v>538</v>
      </c>
      <c r="F128" s="214" t="s">
        <v>539</v>
      </c>
      <c r="G128" s="215" t="s">
        <v>137</v>
      </c>
      <c r="H128" s="216">
        <v>30.399999999999999</v>
      </c>
      <c r="I128" s="217"/>
      <c r="J128" s="218">
        <f>ROUND(I128*H128,2)</f>
        <v>0</v>
      </c>
      <c r="K128" s="214" t="s">
        <v>19</v>
      </c>
      <c r="L128" s="44"/>
      <c r="M128" s="219" t="s">
        <v>19</v>
      </c>
      <c r="N128" s="220" t="s">
        <v>42</v>
      </c>
      <c r="O128" s="84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3" t="s">
        <v>139</v>
      </c>
      <c r="AT128" s="223" t="s">
        <v>134</v>
      </c>
      <c r="AU128" s="223" t="s">
        <v>80</v>
      </c>
      <c r="AY128" s="17" t="s">
        <v>132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7" t="s">
        <v>78</v>
      </c>
      <c r="BK128" s="224">
        <f>ROUND(I128*H128,2)</f>
        <v>0</v>
      </c>
      <c r="BL128" s="17" t="s">
        <v>139</v>
      </c>
      <c r="BM128" s="223" t="s">
        <v>540</v>
      </c>
    </row>
    <row r="129" s="2" customFormat="1">
      <c r="A129" s="38"/>
      <c r="B129" s="39"/>
      <c r="C129" s="40"/>
      <c r="D129" s="225" t="s">
        <v>141</v>
      </c>
      <c r="E129" s="40"/>
      <c r="F129" s="226" t="s">
        <v>541</v>
      </c>
      <c r="G129" s="40"/>
      <c r="H129" s="40"/>
      <c r="I129" s="227"/>
      <c r="J129" s="40"/>
      <c r="K129" s="40"/>
      <c r="L129" s="44"/>
      <c r="M129" s="228"/>
      <c r="N129" s="229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141</v>
      </c>
      <c r="AU129" s="17" t="s">
        <v>80</v>
      </c>
    </row>
    <row r="130" s="2" customFormat="1">
      <c r="A130" s="38"/>
      <c r="B130" s="39"/>
      <c r="C130" s="40"/>
      <c r="D130" s="225" t="s">
        <v>145</v>
      </c>
      <c r="E130" s="40"/>
      <c r="F130" s="232" t="s">
        <v>542</v>
      </c>
      <c r="G130" s="40"/>
      <c r="H130" s="40"/>
      <c r="I130" s="227"/>
      <c r="J130" s="40"/>
      <c r="K130" s="40"/>
      <c r="L130" s="44"/>
      <c r="M130" s="228"/>
      <c r="N130" s="229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145</v>
      </c>
      <c r="AU130" s="17" t="s">
        <v>80</v>
      </c>
    </row>
    <row r="131" s="13" customFormat="1">
      <c r="A131" s="13"/>
      <c r="B131" s="233"/>
      <c r="C131" s="234"/>
      <c r="D131" s="225" t="s">
        <v>153</v>
      </c>
      <c r="E131" s="235" t="s">
        <v>19</v>
      </c>
      <c r="F131" s="236" t="s">
        <v>543</v>
      </c>
      <c r="G131" s="234"/>
      <c r="H131" s="237">
        <v>30.399999999999999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153</v>
      </c>
      <c r="AU131" s="243" t="s">
        <v>80</v>
      </c>
      <c r="AV131" s="13" t="s">
        <v>80</v>
      </c>
      <c r="AW131" s="13" t="s">
        <v>33</v>
      </c>
      <c r="AX131" s="13" t="s">
        <v>78</v>
      </c>
      <c r="AY131" s="243" t="s">
        <v>132</v>
      </c>
    </row>
    <row r="132" s="2" customFormat="1" ht="16.5" customHeight="1">
      <c r="A132" s="38"/>
      <c r="B132" s="39"/>
      <c r="C132" s="212" t="s">
        <v>263</v>
      </c>
      <c r="D132" s="212" t="s">
        <v>134</v>
      </c>
      <c r="E132" s="213" t="s">
        <v>544</v>
      </c>
      <c r="F132" s="214" t="s">
        <v>545</v>
      </c>
      <c r="G132" s="215" t="s">
        <v>325</v>
      </c>
      <c r="H132" s="216">
        <v>4</v>
      </c>
      <c r="I132" s="217"/>
      <c r="J132" s="218">
        <f>ROUND(I132*H132,2)</f>
        <v>0</v>
      </c>
      <c r="K132" s="214" t="s">
        <v>19</v>
      </c>
      <c r="L132" s="44"/>
      <c r="M132" s="219" t="s">
        <v>19</v>
      </c>
      <c r="N132" s="220" t="s">
        <v>42</v>
      </c>
      <c r="O132" s="84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3" t="s">
        <v>139</v>
      </c>
      <c r="AT132" s="223" t="s">
        <v>134</v>
      </c>
      <c r="AU132" s="223" t="s">
        <v>80</v>
      </c>
      <c r="AY132" s="17" t="s">
        <v>132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7" t="s">
        <v>78</v>
      </c>
      <c r="BK132" s="224">
        <f>ROUND(I132*H132,2)</f>
        <v>0</v>
      </c>
      <c r="BL132" s="17" t="s">
        <v>139</v>
      </c>
      <c r="BM132" s="223" t="s">
        <v>582</v>
      </c>
    </row>
    <row r="133" s="2" customFormat="1">
      <c r="A133" s="38"/>
      <c r="B133" s="39"/>
      <c r="C133" s="40"/>
      <c r="D133" s="225" t="s">
        <v>141</v>
      </c>
      <c r="E133" s="40"/>
      <c r="F133" s="226" t="s">
        <v>547</v>
      </c>
      <c r="G133" s="40"/>
      <c r="H133" s="40"/>
      <c r="I133" s="227"/>
      <c r="J133" s="40"/>
      <c r="K133" s="40"/>
      <c r="L133" s="44"/>
      <c r="M133" s="228"/>
      <c r="N133" s="229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141</v>
      </c>
      <c r="AU133" s="17" t="s">
        <v>80</v>
      </c>
    </row>
    <row r="134" s="2" customFormat="1">
      <c r="A134" s="38"/>
      <c r="B134" s="39"/>
      <c r="C134" s="40"/>
      <c r="D134" s="225" t="s">
        <v>145</v>
      </c>
      <c r="E134" s="40"/>
      <c r="F134" s="232" t="s">
        <v>583</v>
      </c>
      <c r="G134" s="40"/>
      <c r="H134" s="40"/>
      <c r="I134" s="227"/>
      <c r="J134" s="40"/>
      <c r="K134" s="40"/>
      <c r="L134" s="44"/>
      <c r="M134" s="228"/>
      <c r="N134" s="229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145</v>
      </c>
      <c r="AU134" s="17" t="s">
        <v>80</v>
      </c>
    </row>
    <row r="135" s="13" customFormat="1">
      <c r="A135" s="13"/>
      <c r="B135" s="233"/>
      <c r="C135" s="234"/>
      <c r="D135" s="225" t="s">
        <v>153</v>
      </c>
      <c r="E135" s="235" t="s">
        <v>19</v>
      </c>
      <c r="F135" s="236" t="s">
        <v>584</v>
      </c>
      <c r="G135" s="234"/>
      <c r="H135" s="237">
        <v>4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153</v>
      </c>
      <c r="AU135" s="243" t="s">
        <v>80</v>
      </c>
      <c r="AV135" s="13" t="s">
        <v>80</v>
      </c>
      <c r="AW135" s="13" t="s">
        <v>33</v>
      </c>
      <c r="AX135" s="13" t="s">
        <v>78</v>
      </c>
      <c r="AY135" s="243" t="s">
        <v>132</v>
      </c>
    </row>
    <row r="136" s="2" customFormat="1" ht="24.15" customHeight="1">
      <c r="A136" s="38"/>
      <c r="B136" s="39"/>
      <c r="C136" s="212" t="s">
        <v>267</v>
      </c>
      <c r="D136" s="212" t="s">
        <v>134</v>
      </c>
      <c r="E136" s="213" t="s">
        <v>550</v>
      </c>
      <c r="F136" s="214" t="s">
        <v>551</v>
      </c>
      <c r="G136" s="215" t="s">
        <v>325</v>
      </c>
      <c r="H136" s="216">
        <v>38</v>
      </c>
      <c r="I136" s="217"/>
      <c r="J136" s="218">
        <f>ROUND(I136*H136,2)</f>
        <v>0</v>
      </c>
      <c r="K136" s="214" t="s">
        <v>19</v>
      </c>
      <c r="L136" s="44"/>
      <c r="M136" s="219" t="s">
        <v>19</v>
      </c>
      <c r="N136" s="220" t="s">
        <v>42</v>
      </c>
      <c r="O136" s="84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3" t="s">
        <v>139</v>
      </c>
      <c r="AT136" s="223" t="s">
        <v>134</v>
      </c>
      <c r="AU136" s="223" t="s">
        <v>80</v>
      </c>
      <c r="AY136" s="17" t="s">
        <v>132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7" t="s">
        <v>78</v>
      </c>
      <c r="BK136" s="224">
        <f>ROUND(I136*H136,2)</f>
        <v>0</v>
      </c>
      <c r="BL136" s="17" t="s">
        <v>139</v>
      </c>
      <c r="BM136" s="223" t="s">
        <v>552</v>
      </c>
    </row>
    <row r="137" s="2" customFormat="1">
      <c r="A137" s="38"/>
      <c r="B137" s="39"/>
      <c r="C137" s="40"/>
      <c r="D137" s="225" t="s">
        <v>141</v>
      </c>
      <c r="E137" s="40"/>
      <c r="F137" s="226" t="s">
        <v>551</v>
      </c>
      <c r="G137" s="40"/>
      <c r="H137" s="40"/>
      <c r="I137" s="227"/>
      <c r="J137" s="40"/>
      <c r="K137" s="40"/>
      <c r="L137" s="44"/>
      <c r="M137" s="228"/>
      <c r="N137" s="229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141</v>
      </c>
      <c r="AU137" s="17" t="s">
        <v>80</v>
      </c>
    </row>
    <row r="138" s="2" customFormat="1">
      <c r="A138" s="38"/>
      <c r="B138" s="39"/>
      <c r="C138" s="40"/>
      <c r="D138" s="225" t="s">
        <v>145</v>
      </c>
      <c r="E138" s="40"/>
      <c r="F138" s="232" t="s">
        <v>553</v>
      </c>
      <c r="G138" s="40"/>
      <c r="H138" s="40"/>
      <c r="I138" s="227"/>
      <c r="J138" s="40"/>
      <c r="K138" s="40"/>
      <c r="L138" s="44"/>
      <c r="M138" s="228"/>
      <c r="N138" s="229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145</v>
      </c>
      <c r="AU138" s="17" t="s">
        <v>80</v>
      </c>
    </row>
    <row r="139" s="13" customFormat="1">
      <c r="A139" s="13"/>
      <c r="B139" s="233"/>
      <c r="C139" s="234"/>
      <c r="D139" s="225" t="s">
        <v>153</v>
      </c>
      <c r="E139" s="235" t="s">
        <v>19</v>
      </c>
      <c r="F139" s="236" t="s">
        <v>296</v>
      </c>
      <c r="G139" s="234"/>
      <c r="H139" s="237">
        <v>38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153</v>
      </c>
      <c r="AU139" s="243" t="s">
        <v>80</v>
      </c>
      <c r="AV139" s="13" t="s">
        <v>80</v>
      </c>
      <c r="AW139" s="13" t="s">
        <v>33</v>
      </c>
      <c r="AX139" s="13" t="s">
        <v>78</v>
      </c>
      <c r="AY139" s="243" t="s">
        <v>132</v>
      </c>
    </row>
    <row r="140" s="2" customFormat="1" ht="24.15" customHeight="1">
      <c r="A140" s="38"/>
      <c r="B140" s="39"/>
      <c r="C140" s="212" t="s">
        <v>271</v>
      </c>
      <c r="D140" s="212" t="s">
        <v>134</v>
      </c>
      <c r="E140" s="213" t="s">
        <v>554</v>
      </c>
      <c r="F140" s="214" t="s">
        <v>555</v>
      </c>
      <c r="G140" s="215" t="s">
        <v>325</v>
      </c>
      <c r="H140" s="216">
        <v>38</v>
      </c>
      <c r="I140" s="217"/>
      <c r="J140" s="218">
        <f>ROUND(I140*H140,2)</f>
        <v>0</v>
      </c>
      <c r="K140" s="214" t="s">
        <v>19</v>
      </c>
      <c r="L140" s="44"/>
      <c r="M140" s="219" t="s">
        <v>19</v>
      </c>
      <c r="N140" s="220" t="s">
        <v>42</v>
      </c>
      <c r="O140" s="84"/>
      <c r="P140" s="221">
        <f>O140*H140</f>
        <v>0</v>
      </c>
      <c r="Q140" s="221">
        <v>0</v>
      </c>
      <c r="R140" s="221">
        <f>Q140*H140</f>
        <v>0</v>
      </c>
      <c r="S140" s="221">
        <v>0</v>
      </c>
      <c r="T140" s="22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3" t="s">
        <v>139</v>
      </c>
      <c r="AT140" s="223" t="s">
        <v>134</v>
      </c>
      <c r="AU140" s="223" t="s">
        <v>80</v>
      </c>
      <c r="AY140" s="17" t="s">
        <v>132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7" t="s">
        <v>78</v>
      </c>
      <c r="BK140" s="224">
        <f>ROUND(I140*H140,2)</f>
        <v>0</v>
      </c>
      <c r="BL140" s="17" t="s">
        <v>139</v>
      </c>
      <c r="BM140" s="223" t="s">
        <v>556</v>
      </c>
    </row>
    <row r="141" s="2" customFormat="1">
      <c r="A141" s="38"/>
      <c r="B141" s="39"/>
      <c r="C141" s="40"/>
      <c r="D141" s="225" t="s">
        <v>141</v>
      </c>
      <c r="E141" s="40"/>
      <c r="F141" s="226" t="s">
        <v>555</v>
      </c>
      <c r="G141" s="40"/>
      <c r="H141" s="40"/>
      <c r="I141" s="227"/>
      <c r="J141" s="40"/>
      <c r="K141" s="40"/>
      <c r="L141" s="44"/>
      <c r="M141" s="228"/>
      <c r="N141" s="229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141</v>
      </c>
      <c r="AU141" s="17" t="s">
        <v>80</v>
      </c>
    </row>
    <row r="142" s="2" customFormat="1">
      <c r="A142" s="38"/>
      <c r="B142" s="39"/>
      <c r="C142" s="40"/>
      <c r="D142" s="225" t="s">
        <v>145</v>
      </c>
      <c r="E142" s="40"/>
      <c r="F142" s="232" t="s">
        <v>557</v>
      </c>
      <c r="G142" s="40"/>
      <c r="H142" s="40"/>
      <c r="I142" s="227"/>
      <c r="J142" s="40"/>
      <c r="K142" s="40"/>
      <c r="L142" s="44"/>
      <c r="M142" s="228"/>
      <c r="N142" s="229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145</v>
      </c>
      <c r="AU142" s="17" t="s">
        <v>80</v>
      </c>
    </row>
    <row r="143" s="2" customFormat="1" ht="33" customHeight="1">
      <c r="A143" s="38"/>
      <c r="B143" s="39"/>
      <c r="C143" s="212" t="s">
        <v>277</v>
      </c>
      <c r="D143" s="212" t="s">
        <v>134</v>
      </c>
      <c r="E143" s="213" t="s">
        <v>558</v>
      </c>
      <c r="F143" s="214" t="s">
        <v>559</v>
      </c>
      <c r="G143" s="215" t="s">
        <v>325</v>
      </c>
      <c r="H143" s="216">
        <v>38</v>
      </c>
      <c r="I143" s="217"/>
      <c r="J143" s="218">
        <f>ROUND(I143*H143,2)</f>
        <v>0</v>
      </c>
      <c r="K143" s="214" t="s">
        <v>19</v>
      </c>
      <c r="L143" s="44"/>
      <c r="M143" s="219" t="s">
        <v>19</v>
      </c>
      <c r="N143" s="220" t="s">
        <v>42</v>
      </c>
      <c r="O143" s="84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3" t="s">
        <v>139</v>
      </c>
      <c r="AT143" s="223" t="s">
        <v>134</v>
      </c>
      <c r="AU143" s="223" t="s">
        <v>80</v>
      </c>
      <c r="AY143" s="17" t="s">
        <v>132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7" t="s">
        <v>78</v>
      </c>
      <c r="BK143" s="224">
        <f>ROUND(I143*H143,2)</f>
        <v>0</v>
      </c>
      <c r="BL143" s="17" t="s">
        <v>139</v>
      </c>
      <c r="BM143" s="223" t="s">
        <v>560</v>
      </c>
    </row>
    <row r="144" s="2" customFormat="1">
      <c r="A144" s="38"/>
      <c r="B144" s="39"/>
      <c r="C144" s="40"/>
      <c r="D144" s="225" t="s">
        <v>141</v>
      </c>
      <c r="E144" s="40"/>
      <c r="F144" s="226" t="s">
        <v>559</v>
      </c>
      <c r="G144" s="40"/>
      <c r="H144" s="40"/>
      <c r="I144" s="227"/>
      <c r="J144" s="40"/>
      <c r="K144" s="40"/>
      <c r="L144" s="44"/>
      <c r="M144" s="228"/>
      <c r="N144" s="229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141</v>
      </c>
      <c r="AU144" s="17" t="s">
        <v>80</v>
      </c>
    </row>
    <row r="145" s="2" customFormat="1">
      <c r="A145" s="38"/>
      <c r="B145" s="39"/>
      <c r="C145" s="40"/>
      <c r="D145" s="225" t="s">
        <v>145</v>
      </c>
      <c r="E145" s="40"/>
      <c r="F145" s="232" t="s">
        <v>561</v>
      </c>
      <c r="G145" s="40"/>
      <c r="H145" s="40"/>
      <c r="I145" s="227"/>
      <c r="J145" s="40"/>
      <c r="K145" s="40"/>
      <c r="L145" s="44"/>
      <c r="M145" s="228"/>
      <c r="N145" s="229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145</v>
      </c>
      <c r="AU145" s="17" t="s">
        <v>80</v>
      </c>
    </row>
    <row r="146" s="2" customFormat="1" ht="33" customHeight="1">
      <c r="A146" s="38"/>
      <c r="B146" s="39"/>
      <c r="C146" s="212" t="s">
        <v>282</v>
      </c>
      <c r="D146" s="212" t="s">
        <v>134</v>
      </c>
      <c r="E146" s="213" t="s">
        <v>562</v>
      </c>
      <c r="F146" s="214" t="s">
        <v>563</v>
      </c>
      <c r="G146" s="215" t="s">
        <v>137</v>
      </c>
      <c r="H146" s="216">
        <v>60.799999999999997</v>
      </c>
      <c r="I146" s="217"/>
      <c r="J146" s="218">
        <f>ROUND(I146*H146,2)</f>
        <v>0</v>
      </c>
      <c r="K146" s="214" t="s">
        <v>138</v>
      </c>
      <c r="L146" s="44"/>
      <c r="M146" s="219" t="s">
        <v>19</v>
      </c>
      <c r="N146" s="220" t="s">
        <v>42</v>
      </c>
      <c r="O146" s="84"/>
      <c r="P146" s="221">
        <f>O146*H146</f>
        <v>0</v>
      </c>
      <c r="Q146" s="221">
        <v>0</v>
      </c>
      <c r="R146" s="221">
        <f>Q146*H146</f>
        <v>0</v>
      </c>
      <c r="S146" s="221">
        <v>0</v>
      </c>
      <c r="T146" s="22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3" t="s">
        <v>139</v>
      </c>
      <c r="AT146" s="223" t="s">
        <v>134</v>
      </c>
      <c r="AU146" s="223" t="s">
        <v>80</v>
      </c>
      <c r="AY146" s="17" t="s">
        <v>132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7" t="s">
        <v>78</v>
      </c>
      <c r="BK146" s="224">
        <f>ROUND(I146*H146,2)</f>
        <v>0</v>
      </c>
      <c r="BL146" s="17" t="s">
        <v>139</v>
      </c>
      <c r="BM146" s="223" t="s">
        <v>564</v>
      </c>
    </row>
    <row r="147" s="2" customFormat="1">
      <c r="A147" s="38"/>
      <c r="B147" s="39"/>
      <c r="C147" s="40"/>
      <c r="D147" s="225" t="s">
        <v>141</v>
      </c>
      <c r="E147" s="40"/>
      <c r="F147" s="226" t="s">
        <v>565</v>
      </c>
      <c r="G147" s="40"/>
      <c r="H147" s="40"/>
      <c r="I147" s="227"/>
      <c r="J147" s="40"/>
      <c r="K147" s="40"/>
      <c r="L147" s="44"/>
      <c r="M147" s="228"/>
      <c r="N147" s="229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141</v>
      </c>
      <c r="AU147" s="17" t="s">
        <v>80</v>
      </c>
    </row>
    <row r="148" s="2" customFormat="1">
      <c r="A148" s="38"/>
      <c r="B148" s="39"/>
      <c r="C148" s="40"/>
      <c r="D148" s="230" t="s">
        <v>143</v>
      </c>
      <c r="E148" s="40"/>
      <c r="F148" s="231" t="s">
        <v>566</v>
      </c>
      <c r="G148" s="40"/>
      <c r="H148" s="40"/>
      <c r="I148" s="227"/>
      <c r="J148" s="40"/>
      <c r="K148" s="40"/>
      <c r="L148" s="44"/>
      <c r="M148" s="228"/>
      <c r="N148" s="229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143</v>
      </c>
      <c r="AU148" s="17" t="s">
        <v>80</v>
      </c>
    </row>
    <row r="149" s="2" customFormat="1">
      <c r="A149" s="38"/>
      <c r="B149" s="39"/>
      <c r="C149" s="40"/>
      <c r="D149" s="225" t="s">
        <v>145</v>
      </c>
      <c r="E149" s="40"/>
      <c r="F149" s="232" t="s">
        <v>567</v>
      </c>
      <c r="G149" s="40"/>
      <c r="H149" s="40"/>
      <c r="I149" s="227"/>
      <c r="J149" s="40"/>
      <c r="K149" s="40"/>
      <c r="L149" s="44"/>
      <c r="M149" s="228"/>
      <c r="N149" s="229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145</v>
      </c>
      <c r="AU149" s="17" t="s">
        <v>80</v>
      </c>
    </row>
    <row r="150" s="13" customFormat="1">
      <c r="A150" s="13"/>
      <c r="B150" s="233"/>
      <c r="C150" s="234"/>
      <c r="D150" s="225" t="s">
        <v>153</v>
      </c>
      <c r="E150" s="235" t="s">
        <v>19</v>
      </c>
      <c r="F150" s="236" t="s">
        <v>568</v>
      </c>
      <c r="G150" s="234"/>
      <c r="H150" s="237">
        <v>60.799999999999997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153</v>
      </c>
      <c r="AU150" s="243" t="s">
        <v>80</v>
      </c>
      <c r="AV150" s="13" t="s">
        <v>80</v>
      </c>
      <c r="AW150" s="13" t="s">
        <v>33</v>
      </c>
      <c r="AX150" s="13" t="s">
        <v>78</v>
      </c>
      <c r="AY150" s="243" t="s">
        <v>132</v>
      </c>
    </row>
    <row r="151" s="2" customFormat="1" ht="16.5" customHeight="1">
      <c r="A151" s="38"/>
      <c r="B151" s="39"/>
      <c r="C151" s="212" t="s">
        <v>8</v>
      </c>
      <c r="D151" s="212" t="s">
        <v>134</v>
      </c>
      <c r="E151" s="213" t="s">
        <v>569</v>
      </c>
      <c r="F151" s="214" t="s">
        <v>570</v>
      </c>
      <c r="G151" s="215" t="s">
        <v>195</v>
      </c>
      <c r="H151" s="216">
        <v>16</v>
      </c>
      <c r="I151" s="217"/>
      <c r="J151" s="218">
        <f>ROUND(I151*H151,2)</f>
        <v>0</v>
      </c>
      <c r="K151" s="214" t="s">
        <v>19</v>
      </c>
      <c r="L151" s="44"/>
      <c r="M151" s="219" t="s">
        <v>19</v>
      </c>
      <c r="N151" s="220" t="s">
        <v>42</v>
      </c>
      <c r="O151" s="84"/>
      <c r="P151" s="221">
        <f>O151*H151</f>
        <v>0</v>
      </c>
      <c r="Q151" s="221">
        <v>0</v>
      </c>
      <c r="R151" s="221">
        <f>Q151*H151</f>
        <v>0</v>
      </c>
      <c r="S151" s="221">
        <v>0</v>
      </c>
      <c r="T151" s="22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3" t="s">
        <v>139</v>
      </c>
      <c r="AT151" s="223" t="s">
        <v>134</v>
      </c>
      <c r="AU151" s="223" t="s">
        <v>80</v>
      </c>
      <c r="AY151" s="17" t="s">
        <v>132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7" t="s">
        <v>78</v>
      </c>
      <c r="BK151" s="224">
        <f>ROUND(I151*H151,2)</f>
        <v>0</v>
      </c>
      <c r="BL151" s="17" t="s">
        <v>139</v>
      </c>
      <c r="BM151" s="223" t="s">
        <v>571</v>
      </c>
    </row>
    <row r="152" s="2" customFormat="1">
      <c r="A152" s="38"/>
      <c r="B152" s="39"/>
      <c r="C152" s="40"/>
      <c r="D152" s="225" t="s">
        <v>141</v>
      </c>
      <c r="E152" s="40"/>
      <c r="F152" s="226" t="s">
        <v>570</v>
      </c>
      <c r="G152" s="40"/>
      <c r="H152" s="40"/>
      <c r="I152" s="227"/>
      <c r="J152" s="40"/>
      <c r="K152" s="40"/>
      <c r="L152" s="44"/>
      <c r="M152" s="228"/>
      <c r="N152" s="229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141</v>
      </c>
      <c r="AU152" s="17" t="s">
        <v>80</v>
      </c>
    </row>
    <row r="153" s="2" customFormat="1">
      <c r="A153" s="38"/>
      <c r="B153" s="39"/>
      <c r="C153" s="40"/>
      <c r="D153" s="225" t="s">
        <v>145</v>
      </c>
      <c r="E153" s="40"/>
      <c r="F153" s="232" t="s">
        <v>572</v>
      </c>
      <c r="G153" s="40"/>
      <c r="H153" s="40"/>
      <c r="I153" s="227"/>
      <c r="J153" s="40"/>
      <c r="K153" s="40"/>
      <c r="L153" s="44"/>
      <c r="M153" s="228"/>
      <c r="N153" s="229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145</v>
      </c>
      <c r="AU153" s="17" t="s">
        <v>80</v>
      </c>
    </row>
    <row r="154" s="13" customFormat="1">
      <c r="A154" s="13"/>
      <c r="B154" s="233"/>
      <c r="C154" s="234"/>
      <c r="D154" s="225" t="s">
        <v>153</v>
      </c>
      <c r="E154" s="235" t="s">
        <v>19</v>
      </c>
      <c r="F154" s="236" t="s">
        <v>573</v>
      </c>
      <c r="G154" s="234"/>
      <c r="H154" s="237">
        <v>16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153</v>
      </c>
      <c r="AU154" s="243" t="s">
        <v>80</v>
      </c>
      <c r="AV154" s="13" t="s">
        <v>80</v>
      </c>
      <c r="AW154" s="13" t="s">
        <v>33</v>
      </c>
      <c r="AX154" s="13" t="s">
        <v>78</v>
      </c>
      <c r="AY154" s="243" t="s">
        <v>132</v>
      </c>
    </row>
    <row r="155" s="2" customFormat="1" ht="16.5" customHeight="1">
      <c r="A155" s="38"/>
      <c r="B155" s="39"/>
      <c r="C155" s="212" t="s">
        <v>290</v>
      </c>
      <c r="D155" s="212" t="s">
        <v>134</v>
      </c>
      <c r="E155" s="213" t="s">
        <v>425</v>
      </c>
      <c r="F155" s="214" t="s">
        <v>426</v>
      </c>
      <c r="G155" s="215" t="s">
        <v>402</v>
      </c>
      <c r="H155" s="216">
        <v>5.7000000000000002</v>
      </c>
      <c r="I155" s="217"/>
      <c r="J155" s="218">
        <f>ROUND(I155*H155,2)</f>
        <v>0</v>
      </c>
      <c r="K155" s="214" t="s">
        <v>138</v>
      </c>
      <c r="L155" s="44"/>
      <c r="M155" s="219" t="s">
        <v>19</v>
      </c>
      <c r="N155" s="220" t="s">
        <v>42</v>
      </c>
      <c r="O155" s="84"/>
      <c r="P155" s="221">
        <f>O155*H155</f>
        <v>0</v>
      </c>
      <c r="Q155" s="221">
        <v>0</v>
      </c>
      <c r="R155" s="221">
        <f>Q155*H155</f>
        <v>0</v>
      </c>
      <c r="S155" s="221">
        <v>0</v>
      </c>
      <c r="T155" s="22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3" t="s">
        <v>139</v>
      </c>
      <c r="AT155" s="223" t="s">
        <v>134</v>
      </c>
      <c r="AU155" s="223" t="s">
        <v>80</v>
      </c>
      <c r="AY155" s="17" t="s">
        <v>132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7" t="s">
        <v>78</v>
      </c>
      <c r="BK155" s="224">
        <f>ROUND(I155*H155,2)</f>
        <v>0</v>
      </c>
      <c r="BL155" s="17" t="s">
        <v>139</v>
      </c>
      <c r="BM155" s="223" t="s">
        <v>574</v>
      </c>
    </row>
    <row r="156" s="2" customFormat="1">
      <c r="A156" s="38"/>
      <c r="B156" s="39"/>
      <c r="C156" s="40"/>
      <c r="D156" s="225" t="s">
        <v>141</v>
      </c>
      <c r="E156" s="40"/>
      <c r="F156" s="226" t="s">
        <v>428</v>
      </c>
      <c r="G156" s="40"/>
      <c r="H156" s="40"/>
      <c r="I156" s="227"/>
      <c r="J156" s="40"/>
      <c r="K156" s="40"/>
      <c r="L156" s="44"/>
      <c r="M156" s="228"/>
      <c r="N156" s="229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141</v>
      </c>
      <c r="AU156" s="17" t="s">
        <v>80</v>
      </c>
    </row>
    <row r="157" s="2" customFormat="1">
      <c r="A157" s="38"/>
      <c r="B157" s="39"/>
      <c r="C157" s="40"/>
      <c r="D157" s="230" t="s">
        <v>143</v>
      </c>
      <c r="E157" s="40"/>
      <c r="F157" s="231" t="s">
        <v>429</v>
      </c>
      <c r="G157" s="40"/>
      <c r="H157" s="40"/>
      <c r="I157" s="227"/>
      <c r="J157" s="40"/>
      <c r="K157" s="40"/>
      <c r="L157" s="44"/>
      <c r="M157" s="228"/>
      <c r="N157" s="229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143</v>
      </c>
      <c r="AU157" s="17" t="s">
        <v>80</v>
      </c>
    </row>
    <row r="158" s="2" customFormat="1">
      <c r="A158" s="38"/>
      <c r="B158" s="39"/>
      <c r="C158" s="40"/>
      <c r="D158" s="225" t="s">
        <v>145</v>
      </c>
      <c r="E158" s="40"/>
      <c r="F158" s="232" t="s">
        <v>585</v>
      </c>
      <c r="G158" s="40"/>
      <c r="H158" s="40"/>
      <c r="I158" s="227"/>
      <c r="J158" s="40"/>
      <c r="K158" s="40"/>
      <c r="L158" s="44"/>
      <c r="M158" s="228"/>
      <c r="N158" s="229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145</v>
      </c>
      <c r="AU158" s="17" t="s">
        <v>80</v>
      </c>
    </row>
    <row r="159" s="13" customFormat="1">
      <c r="A159" s="13"/>
      <c r="B159" s="233"/>
      <c r="C159" s="234"/>
      <c r="D159" s="225" t="s">
        <v>153</v>
      </c>
      <c r="E159" s="235" t="s">
        <v>19</v>
      </c>
      <c r="F159" s="236" t="s">
        <v>586</v>
      </c>
      <c r="G159" s="234"/>
      <c r="H159" s="237">
        <v>5.7000000000000002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153</v>
      </c>
      <c r="AU159" s="243" t="s">
        <v>80</v>
      </c>
      <c r="AV159" s="13" t="s">
        <v>80</v>
      </c>
      <c r="AW159" s="13" t="s">
        <v>33</v>
      </c>
      <c r="AX159" s="13" t="s">
        <v>78</v>
      </c>
      <c r="AY159" s="243" t="s">
        <v>132</v>
      </c>
    </row>
    <row r="160" s="2" customFormat="1" ht="21.75" customHeight="1">
      <c r="A160" s="38"/>
      <c r="B160" s="39"/>
      <c r="C160" s="212" t="s">
        <v>297</v>
      </c>
      <c r="D160" s="212" t="s">
        <v>134</v>
      </c>
      <c r="E160" s="213" t="s">
        <v>433</v>
      </c>
      <c r="F160" s="214" t="s">
        <v>434</v>
      </c>
      <c r="G160" s="215" t="s">
        <v>402</v>
      </c>
      <c r="H160" s="216">
        <v>5.7000000000000002</v>
      </c>
      <c r="I160" s="217"/>
      <c r="J160" s="218">
        <f>ROUND(I160*H160,2)</f>
        <v>0</v>
      </c>
      <c r="K160" s="214" t="s">
        <v>138</v>
      </c>
      <c r="L160" s="44"/>
      <c r="M160" s="219" t="s">
        <v>19</v>
      </c>
      <c r="N160" s="220" t="s">
        <v>42</v>
      </c>
      <c r="O160" s="84"/>
      <c r="P160" s="221">
        <f>O160*H160</f>
        <v>0</v>
      </c>
      <c r="Q160" s="221">
        <v>0</v>
      </c>
      <c r="R160" s="221">
        <f>Q160*H160</f>
        <v>0</v>
      </c>
      <c r="S160" s="221">
        <v>0</v>
      </c>
      <c r="T160" s="22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3" t="s">
        <v>139</v>
      </c>
      <c r="AT160" s="223" t="s">
        <v>134</v>
      </c>
      <c r="AU160" s="223" t="s">
        <v>80</v>
      </c>
      <c r="AY160" s="17" t="s">
        <v>132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7" t="s">
        <v>78</v>
      </c>
      <c r="BK160" s="224">
        <f>ROUND(I160*H160,2)</f>
        <v>0</v>
      </c>
      <c r="BL160" s="17" t="s">
        <v>139</v>
      </c>
      <c r="BM160" s="223" t="s">
        <v>577</v>
      </c>
    </row>
    <row r="161" s="2" customFormat="1">
      <c r="A161" s="38"/>
      <c r="B161" s="39"/>
      <c r="C161" s="40"/>
      <c r="D161" s="225" t="s">
        <v>141</v>
      </c>
      <c r="E161" s="40"/>
      <c r="F161" s="226" t="s">
        <v>436</v>
      </c>
      <c r="G161" s="40"/>
      <c r="H161" s="40"/>
      <c r="I161" s="227"/>
      <c r="J161" s="40"/>
      <c r="K161" s="40"/>
      <c r="L161" s="44"/>
      <c r="M161" s="228"/>
      <c r="N161" s="229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141</v>
      </c>
      <c r="AU161" s="17" t="s">
        <v>80</v>
      </c>
    </row>
    <row r="162" s="2" customFormat="1">
      <c r="A162" s="38"/>
      <c r="B162" s="39"/>
      <c r="C162" s="40"/>
      <c r="D162" s="230" t="s">
        <v>143</v>
      </c>
      <c r="E162" s="40"/>
      <c r="F162" s="231" t="s">
        <v>437</v>
      </c>
      <c r="G162" s="40"/>
      <c r="H162" s="40"/>
      <c r="I162" s="227"/>
      <c r="J162" s="40"/>
      <c r="K162" s="40"/>
      <c r="L162" s="44"/>
      <c r="M162" s="228"/>
      <c r="N162" s="229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143</v>
      </c>
      <c r="AU162" s="17" t="s">
        <v>80</v>
      </c>
    </row>
    <row r="163" s="2" customFormat="1">
      <c r="A163" s="38"/>
      <c r="B163" s="39"/>
      <c r="C163" s="40"/>
      <c r="D163" s="225" t="s">
        <v>145</v>
      </c>
      <c r="E163" s="40"/>
      <c r="F163" s="232" t="s">
        <v>438</v>
      </c>
      <c r="G163" s="40"/>
      <c r="H163" s="40"/>
      <c r="I163" s="227"/>
      <c r="J163" s="40"/>
      <c r="K163" s="40"/>
      <c r="L163" s="44"/>
      <c r="M163" s="228"/>
      <c r="N163" s="229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145</v>
      </c>
      <c r="AU163" s="17" t="s">
        <v>80</v>
      </c>
    </row>
    <row r="164" s="2" customFormat="1" ht="24.15" customHeight="1">
      <c r="A164" s="38"/>
      <c r="B164" s="39"/>
      <c r="C164" s="212" t="s">
        <v>302</v>
      </c>
      <c r="D164" s="212" t="s">
        <v>134</v>
      </c>
      <c r="E164" s="213" t="s">
        <v>440</v>
      </c>
      <c r="F164" s="214" t="s">
        <v>441</v>
      </c>
      <c r="G164" s="215" t="s">
        <v>402</v>
      </c>
      <c r="H164" s="216">
        <v>28.5</v>
      </c>
      <c r="I164" s="217"/>
      <c r="J164" s="218">
        <f>ROUND(I164*H164,2)</f>
        <v>0</v>
      </c>
      <c r="K164" s="214" t="s">
        <v>138</v>
      </c>
      <c r="L164" s="44"/>
      <c r="M164" s="219" t="s">
        <v>19</v>
      </c>
      <c r="N164" s="220" t="s">
        <v>42</v>
      </c>
      <c r="O164" s="84"/>
      <c r="P164" s="221">
        <f>O164*H164</f>
        <v>0</v>
      </c>
      <c r="Q164" s="221">
        <v>0</v>
      </c>
      <c r="R164" s="221">
        <f>Q164*H164</f>
        <v>0</v>
      </c>
      <c r="S164" s="221">
        <v>0</v>
      </c>
      <c r="T164" s="22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3" t="s">
        <v>139</v>
      </c>
      <c r="AT164" s="223" t="s">
        <v>134</v>
      </c>
      <c r="AU164" s="223" t="s">
        <v>80</v>
      </c>
      <c r="AY164" s="17" t="s">
        <v>132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7" t="s">
        <v>78</v>
      </c>
      <c r="BK164" s="224">
        <f>ROUND(I164*H164,2)</f>
        <v>0</v>
      </c>
      <c r="BL164" s="17" t="s">
        <v>139</v>
      </c>
      <c r="BM164" s="223" t="s">
        <v>578</v>
      </c>
    </row>
    <row r="165" s="2" customFormat="1">
      <c r="A165" s="38"/>
      <c r="B165" s="39"/>
      <c r="C165" s="40"/>
      <c r="D165" s="225" t="s">
        <v>141</v>
      </c>
      <c r="E165" s="40"/>
      <c r="F165" s="226" t="s">
        <v>443</v>
      </c>
      <c r="G165" s="40"/>
      <c r="H165" s="40"/>
      <c r="I165" s="227"/>
      <c r="J165" s="40"/>
      <c r="K165" s="40"/>
      <c r="L165" s="44"/>
      <c r="M165" s="228"/>
      <c r="N165" s="229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141</v>
      </c>
      <c r="AU165" s="17" t="s">
        <v>80</v>
      </c>
    </row>
    <row r="166" s="2" customFormat="1">
      <c r="A166" s="38"/>
      <c r="B166" s="39"/>
      <c r="C166" s="40"/>
      <c r="D166" s="230" t="s">
        <v>143</v>
      </c>
      <c r="E166" s="40"/>
      <c r="F166" s="231" t="s">
        <v>444</v>
      </c>
      <c r="G166" s="40"/>
      <c r="H166" s="40"/>
      <c r="I166" s="227"/>
      <c r="J166" s="40"/>
      <c r="K166" s="40"/>
      <c r="L166" s="44"/>
      <c r="M166" s="228"/>
      <c r="N166" s="229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143</v>
      </c>
      <c r="AU166" s="17" t="s">
        <v>80</v>
      </c>
    </row>
    <row r="167" s="2" customFormat="1">
      <c r="A167" s="38"/>
      <c r="B167" s="39"/>
      <c r="C167" s="40"/>
      <c r="D167" s="225" t="s">
        <v>145</v>
      </c>
      <c r="E167" s="40"/>
      <c r="F167" s="232" t="s">
        <v>438</v>
      </c>
      <c r="G167" s="40"/>
      <c r="H167" s="40"/>
      <c r="I167" s="227"/>
      <c r="J167" s="40"/>
      <c r="K167" s="40"/>
      <c r="L167" s="44"/>
      <c r="M167" s="228"/>
      <c r="N167" s="229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145</v>
      </c>
      <c r="AU167" s="17" t="s">
        <v>80</v>
      </c>
    </row>
    <row r="168" s="13" customFormat="1">
      <c r="A168" s="13"/>
      <c r="B168" s="233"/>
      <c r="C168" s="234"/>
      <c r="D168" s="225" t="s">
        <v>153</v>
      </c>
      <c r="E168" s="234"/>
      <c r="F168" s="236" t="s">
        <v>587</v>
      </c>
      <c r="G168" s="234"/>
      <c r="H168" s="237">
        <v>28.5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153</v>
      </c>
      <c r="AU168" s="243" t="s">
        <v>80</v>
      </c>
      <c r="AV168" s="13" t="s">
        <v>80</v>
      </c>
      <c r="AW168" s="13" t="s">
        <v>4</v>
      </c>
      <c r="AX168" s="13" t="s">
        <v>78</v>
      </c>
      <c r="AY168" s="243" t="s">
        <v>132</v>
      </c>
    </row>
    <row r="169" s="2" customFormat="1" ht="16.5" customHeight="1">
      <c r="A169" s="38"/>
      <c r="B169" s="39"/>
      <c r="C169" s="244" t="s">
        <v>307</v>
      </c>
      <c r="D169" s="244" t="s">
        <v>163</v>
      </c>
      <c r="E169" s="245" t="s">
        <v>447</v>
      </c>
      <c r="F169" s="246" t="s">
        <v>448</v>
      </c>
      <c r="G169" s="247" t="s">
        <v>402</v>
      </c>
      <c r="H169" s="248">
        <v>5.7000000000000002</v>
      </c>
      <c r="I169" s="249"/>
      <c r="J169" s="250">
        <f>ROUND(I169*H169,2)</f>
        <v>0</v>
      </c>
      <c r="K169" s="246" t="s">
        <v>138</v>
      </c>
      <c r="L169" s="251"/>
      <c r="M169" s="252" t="s">
        <v>19</v>
      </c>
      <c r="N169" s="253" t="s">
        <v>42</v>
      </c>
      <c r="O169" s="84"/>
      <c r="P169" s="221">
        <f>O169*H169</f>
        <v>0</v>
      </c>
      <c r="Q169" s="221">
        <v>0</v>
      </c>
      <c r="R169" s="221">
        <f>Q169*H169</f>
        <v>0</v>
      </c>
      <c r="S169" s="221">
        <v>0</v>
      </c>
      <c r="T169" s="22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3" t="s">
        <v>167</v>
      </c>
      <c r="AT169" s="223" t="s">
        <v>163</v>
      </c>
      <c r="AU169" s="223" t="s">
        <v>80</v>
      </c>
      <c r="AY169" s="17" t="s">
        <v>132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7" t="s">
        <v>78</v>
      </c>
      <c r="BK169" s="224">
        <f>ROUND(I169*H169,2)</f>
        <v>0</v>
      </c>
      <c r="BL169" s="17" t="s">
        <v>139</v>
      </c>
      <c r="BM169" s="223" t="s">
        <v>580</v>
      </c>
    </row>
    <row r="170" s="2" customFormat="1">
      <c r="A170" s="38"/>
      <c r="B170" s="39"/>
      <c r="C170" s="40"/>
      <c r="D170" s="225" t="s">
        <v>141</v>
      </c>
      <c r="E170" s="40"/>
      <c r="F170" s="226" t="s">
        <v>448</v>
      </c>
      <c r="G170" s="40"/>
      <c r="H170" s="40"/>
      <c r="I170" s="227"/>
      <c r="J170" s="40"/>
      <c r="K170" s="40"/>
      <c r="L170" s="44"/>
      <c r="M170" s="268"/>
      <c r="N170" s="269"/>
      <c r="O170" s="270"/>
      <c r="P170" s="270"/>
      <c r="Q170" s="270"/>
      <c r="R170" s="270"/>
      <c r="S170" s="270"/>
      <c r="T170" s="271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141</v>
      </c>
      <c r="AU170" s="17" t="s">
        <v>80</v>
      </c>
    </row>
    <row r="171" s="2" customFormat="1" ht="6.96" customHeight="1">
      <c r="A171" s="38"/>
      <c r="B171" s="59"/>
      <c r="C171" s="60"/>
      <c r="D171" s="60"/>
      <c r="E171" s="60"/>
      <c r="F171" s="60"/>
      <c r="G171" s="60"/>
      <c r="H171" s="60"/>
      <c r="I171" s="60"/>
      <c r="J171" s="60"/>
      <c r="K171" s="60"/>
      <c r="L171" s="44"/>
      <c r="M171" s="38"/>
      <c r="O171" s="38"/>
      <c r="P171" s="38"/>
      <c r="Q171" s="38"/>
      <c r="R171" s="38"/>
      <c r="S171" s="38"/>
      <c r="T171" s="38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</row>
  </sheetData>
  <sheetProtection sheet="1" autoFilter="0" formatColumns="0" formatRows="0" objects="1" scenarios="1" spinCount="100000" saltValue="WzRK/5Js6AEheXmN9XdtvQnxhPMOHC1IgDO0lq9Q7VLtbCUzi4dF8n/50Qw+amsl4IMYPdZE7kd4LEL5xSVKGQ==" hashValue="fdyIAogxRVBG8FxtkTpG0Gn7qcK88hBlYwQlWRTjsNcp0L/8FLnYPzhUoH1HUS2fqjieC8+asLm+1rfAxtp7Ug==" algorithmName="SHA-512" password="CC35"/>
  <autoFilter ref="C86:K17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2" r:id="rId1" display="https://podminky.urs.cz/item/CS_URS_2022_02/111111332"/>
    <hyperlink ref="F97" r:id="rId2" display="https://podminky.urs.cz/item/CS_URS_2022_02/111151131"/>
    <hyperlink ref="F102" r:id="rId3" display="https://podminky.urs.cz/item/CS_URS_2022_02/184813134"/>
    <hyperlink ref="F107" r:id="rId4" display="https://podminky.urs.cz/item/CS_URS_2022_02/184813138"/>
    <hyperlink ref="F116" r:id="rId5" display="https://podminky.urs.cz/item/CS_URS_2022_02/184852321"/>
    <hyperlink ref="F121" r:id="rId6" display="https://podminky.urs.cz/item/CS_URS_2022_02/184911111"/>
    <hyperlink ref="F148" r:id="rId7" display="https://podminky.urs.cz/item/CS_URS_2022_02/185804213"/>
    <hyperlink ref="F157" r:id="rId8" display="https://podminky.urs.cz/item/CS_URS_2022_02/185804311"/>
    <hyperlink ref="F162" r:id="rId9" display="https://podminky.urs.cz/item/CS_URS_2022_02/185851121"/>
    <hyperlink ref="F166" r:id="rId10" display="https://podminky.urs.cz/item/CS_URS_2022_02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103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80</v>
      </c>
    </row>
    <row r="4" s="1" customFormat="1" ht="24.96" customHeight="1">
      <c r="B4" s="20"/>
      <c r="D4" s="140" t="s">
        <v>104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Větrolam L9 v lokalitě Na Blivankách, k.ú. Středokluky</v>
      </c>
      <c r="F7" s="142"/>
      <c r="G7" s="142"/>
      <c r="H7" s="142"/>
      <c r="L7" s="20"/>
    </row>
    <row r="8" s="1" customFormat="1" ht="12" customHeight="1">
      <c r="B8" s="20"/>
      <c r="D8" s="142" t="s">
        <v>105</v>
      </c>
      <c r="L8" s="20"/>
    </row>
    <row r="9" s="2" customFormat="1" ht="16.5" customHeight="1">
      <c r="A9" s="38"/>
      <c r="B9" s="44"/>
      <c r="C9" s="38"/>
      <c r="D9" s="38"/>
      <c r="E9" s="143" t="s">
        <v>502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107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588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10. 11. 2022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32</v>
      </c>
      <c r="F26" s="38"/>
      <c r="G26" s="38"/>
      <c r="H26" s="38"/>
      <c r="I26" s="142" t="s">
        <v>28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35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71.25" customHeight="1">
      <c r="A29" s="147"/>
      <c r="B29" s="148"/>
      <c r="C29" s="147"/>
      <c r="D29" s="147"/>
      <c r="E29" s="149" t="s">
        <v>109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37</v>
      </c>
      <c r="E32" s="38"/>
      <c r="F32" s="38"/>
      <c r="G32" s="38"/>
      <c r="H32" s="38"/>
      <c r="I32" s="38"/>
      <c r="J32" s="153">
        <f>ROUND(J87,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39</v>
      </c>
      <c r="G34" s="38"/>
      <c r="H34" s="38"/>
      <c r="I34" s="154" t="s">
        <v>38</v>
      </c>
      <c r="J34" s="154" t="s">
        <v>40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41</v>
      </c>
      <c r="E35" s="142" t="s">
        <v>42</v>
      </c>
      <c r="F35" s="156">
        <f>ROUND((SUM(BE87:BE170)),  2)</f>
        <v>0</v>
      </c>
      <c r="G35" s="38"/>
      <c r="H35" s="38"/>
      <c r="I35" s="157">
        <v>0.20999999999999999</v>
      </c>
      <c r="J35" s="156">
        <f>ROUND(((SUM(BE87:BE170))*I35),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43</v>
      </c>
      <c r="F36" s="156">
        <f>ROUND((SUM(BF87:BF170)),  2)</f>
        <v>0</v>
      </c>
      <c r="G36" s="38"/>
      <c r="H36" s="38"/>
      <c r="I36" s="157">
        <v>0.14999999999999999</v>
      </c>
      <c r="J36" s="156">
        <f>ROUND(((SUM(BF87:BF170))*I36),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44</v>
      </c>
      <c r="F37" s="156">
        <f>ROUND((SUM(BG87:BG170)),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45</v>
      </c>
      <c r="F38" s="156">
        <f>ROUND((SUM(BH87:BH170)),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46</v>
      </c>
      <c r="F39" s="156">
        <f>ROUND((SUM(BI87:BI170)),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47</v>
      </c>
      <c r="E41" s="160"/>
      <c r="F41" s="160"/>
      <c r="G41" s="161" t="s">
        <v>48</v>
      </c>
      <c r="H41" s="162" t="s">
        <v>49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110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Větrolam L9 v lokalitě Na Blivankách, k.ú. Středokluky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105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502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107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L90-2-3 - Rozvojová péče - 3. rok po výsadbě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Středokluky</v>
      </c>
      <c r="G56" s="40"/>
      <c r="H56" s="40"/>
      <c r="I56" s="32" t="s">
        <v>23</v>
      </c>
      <c r="J56" s="72" t="str">
        <f>IF(J14="","",J14)</f>
        <v>10. 11. 2022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ČR SPÚ, KPÚ pro Středočeský kraj a hl.m. Praha</v>
      </c>
      <c r="G58" s="40"/>
      <c r="H58" s="40"/>
      <c r="I58" s="32" t="s">
        <v>31</v>
      </c>
      <c r="J58" s="36" t="str">
        <f>E23</f>
        <v>Ing. Alena Burešová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>Ing. Alena Burešová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111</v>
      </c>
      <c r="D61" s="171"/>
      <c r="E61" s="171"/>
      <c r="F61" s="171"/>
      <c r="G61" s="171"/>
      <c r="H61" s="171"/>
      <c r="I61" s="171"/>
      <c r="J61" s="172" t="s">
        <v>112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69</v>
      </c>
      <c r="D63" s="40"/>
      <c r="E63" s="40"/>
      <c r="F63" s="40"/>
      <c r="G63" s="40"/>
      <c r="H63" s="40"/>
      <c r="I63" s="40"/>
      <c r="J63" s="102">
        <f>J87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113</v>
      </c>
    </row>
    <row r="64" s="9" customFormat="1" ht="24.96" customHeight="1">
      <c r="A64" s="9"/>
      <c r="B64" s="174"/>
      <c r="C64" s="175"/>
      <c r="D64" s="176" t="s">
        <v>114</v>
      </c>
      <c r="E64" s="177"/>
      <c r="F64" s="177"/>
      <c r="G64" s="177"/>
      <c r="H64" s="177"/>
      <c r="I64" s="177"/>
      <c r="J64" s="178">
        <f>J88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115</v>
      </c>
      <c r="E65" s="182"/>
      <c r="F65" s="182"/>
      <c r="G65" s="182"/>
      <c r="H65" s="182"/>
      <c r="I65" s="182"/>
      <c r="J65" s="183">
        <f>J89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117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169" t="str">
        <f>E7</f>
        <v>Větrolam L9 v lokalitě Na Blivankách, k.ú. Středokluky</v>
      </c>
      <c r="F75" s="32"/>
      <c r="G75" s="32"/>
      <c r="H75" s="32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1" customFormat="1" ht="12" customHeight="1">
      <c r="B76" s="21"/>
      <c r="C76" s="32" t="s">
        <v>105</v>
      </c>
      <c r="D76" s="22"/>
      <c r="E76" s="22"/>
      <c r="F76" s="22"/>
      <c r="G76" s="22"/>
      <c r="H76" s="22"/>
      <c r="I76" s="22"/>
      <c r="J76" s="22"/>
      <c r="K76" s="22"/>
      <c r="L76" s="20"/>
    </row>
    <row r="77" s="2" customFormat="1" ht="16.5" customHeight="1">
      <c r="A77" s="38"/>
      <c r="B77" s="39"/>
      <c r="C77" s="40"/>
      <c r="D77" s="40"/>
      <c r="E77" s="169" t="s">
        <v>502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107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E11</f>
        <v>L90-2-3 - Rozvojová péče - 3. rok po výsadbě</v>
      </c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F14</f>
        <v>Středokluky</v>
      </c>
      <c r="G81" s="40"/>
      <c r="H81" s="40"/>
      <c r="I81" s="32" t="s">
        <v>23</v>
      </c>
      <c r="J81" s="72" t="str">
        <f>IF(J14="","",J14)</f>
        <v>10. 11. 2022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E17</f>
        <v>ČR SPÚ, KPÚ pro Středočeský kraj a hl.m. Praha</v>
      </c>
      <c r="G83" s="40"/>
      <c r="H83" s="40"/>
      <c r="I83" s="32" t="s">
        <v>31</v>
      </c>
      <c r="J83" s="36" t="str">
        <f>E23</f>
        <v>Ing. Alena Burešová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29</v>
      </c>
      <c r="D84" s="40"/>
      <c r="E84" s="40"/>
      <c r="F84" s="27" t="str">
        <f>IF(E20="","",E20)</f>
        <v>Vyplň údaj</v>
      </c>
      <c r="G84" s="40"/>
      <c r="H84" s="40"/>
      <c r="I84" s="32" t="s">
        <v>34</v>
      </c>
      <c r="J84" s="36" t="str">
        <f>E26</f>
        <v>Ing. Alena Burešová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85"/>
      <c r="B86" s="186"/>
      <c r="C86" s="187" t="s">
        <v>118</v>
      </c>
      <c r="D86" s="188" t="s">
        <v>56</v>
      </c>
      <c r="E86" s="188" t="s">
        <v>52</v>
      </c>
      <c r="F86" s="188" t="s">
        <v>53</v>
      </c>
      <c r="G86" s="188" t="s">
        <v>119</v>
      </c>
      <c r="H86" s="188" t="s">
        <v>120</v>
      </c>
      <c r="I86" s="188" t="s">
        <v>121</v>
      </c>
      <c r="J86" s="188" t="s">
        <v>112</v>
      </c>
      <c r="K86" s="189" t="s">
        <v>122</v>
      </c>
      <c r="L86" s="190"/>
      <c r="M86" s="92" t="s">
        <v>19</v>
      </c>
      <c r="N86" s="93" t="s">
        <v>41</v>
      </c>
      <c r="O86" s="93" t="s">
        <v>123</v>
      </c>
      <c r="P86" s="93" t="s">
        <v>124</v>
      </c>
      <c r="Q86" s="93" t="s">
        <v>125</v>
      </c>
      <c r="R86" s="93" t="s">
        <v>126</v>
      </c>
      <c r="S86" s="93" t="s">
        <v>127</v>
      </c>
      <c r="T86" s="94" t="s">
        <v>128</v>
      </c>
      <c r="U86" s="185"/>
      <c r="V86" s="185"/>
      <c r="W86" s="185"/>
      <c r="X86" s="185"/>
      <c r="Y86" s="185"/>
      <c r="Z86" s="185"/>
      <c r="AA86" s="185"/>
      <c r="AB86" s="185"/>
      <c r="AC86" s="185"/>
      <c r="AD86" s="185"/>
      <c r="AE86" s="185"/>
    </row>
    <row r="87" s="2" customFormat="1" ht="22.8" customHeight="1">
      <c r="A87" s="38"/>
      <c r="B87" s="39"/>
      <c r="C87" s="99" t="s">
        <v>129</v>
      </c>
      <c r="D87" s="40"/>
      <c r="E87" s="40"/>
      <c r="F87" s="40"/>
      <c r="G87" s="40"/>
      <c r="H87" s="40"/>
      <c r="I87" s="40"/>
      <c r="J87" s="191">
        <f>BK87</f>
        <v>0</v>
      </c>
      <c r="K87" s="40"/>
      <c r="L87" s="44"/>
      <c r="M87" s="95"/>
      <c r="N87" s="192"/>
      <c r="O87" s="96"/>
      <c r="P87" s="193">
        <f>P88</f>
        <v>0</v>
      </c>
      <c r="Q87" s="96"/>
      <c r="R87" s="193">
        <f>R88</f>
        <v>0.0094239999999999984</v>
      </c>
      <c r="S87" s="96"/>
      <c r="T87" s="194">
        <f>T88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70</v>
      </c>
      <c r="AU87" s="17" t="s">
        <v>113</v>
      </c>
      <c r="BK87" s="195">
        <f>BK88</f>
        <v>0</v>
      </c>
    </row>
    <row r="88" s="12" customFormat="1" ht="25.92" customHeight="1">
      <c r="A88" s="12"/>
      <c r="B88" s="196"/>
      <c r="C88" s="197"/>
      <c r="D88" s="198" t="s">
        <v>70</v>
      </c>
      <c r="E88" s="199" t="s">
        <v>130</v>
      </c>
      <c r="F88" s="199" t="s">
        <v>131</v>
      </c>
      <c r="G88" s="197"/>
      <c r="H88" s="197"/>
      <c r="I88" s="200"/>
      <c r="J88" s="201">
        <f>BK88</f>
        <v>0</v>
      </c>
      <c r="K88" s="197"/>
      <c r="L88" s="202"/>
      <c r="M88" s="203"/>
      <c r="N88" s="204"/>
      <c r="O88" s="204"/>
      <c r="P88" s="205">
        <f>P89</f>
        <v>0</v>
      </c>
      <c r="Q88" s="204"/>
      <c r="R88" s="205">
        <f>R89</f>
        <v>0.0094239999999999984</v>
      </c>
      <c r="S88" s="204"/>
      <c r="T88" s="206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7" t="s">
        <v>78</v>
      </c>
      <c r="AT88" s="208" t="s">
        <v>70</v>
      </c>
      <c r="AU88" s="208" t="s">
        <v>71</v>
      </c>
      <c r="AY88" s="207" t="s">
        <v>132</v>
      </c>
      <c r="BK88" s="209">
        <f>BK89</f>
        <v>0</v>
      </c>
    </row>
    <row r="89" s="12" customFormat="1" ht="22.8" customHeight="1">
      <c r="A89" s="12"/>
      <c r="B89" s="196"/>
      <c r="C89" s="197"/>
      <c r="D89" s="198" t="s">
        <v>70</v>
      </c>
      <c r="E89" s="210" t="s">
        <v>78</v>
      </c>
      <c r="F89" s="210" t="s">
        <v>133</v>
      </c>
      <c r="G89" s="197"/>
      <c r="H89" s="197"/>
      <c r="I89" s="200"/>
      <c r="J89" s="211">
        <f>BK89</f>
        <v>0</v>
      </c>
      <c r="K89" s="197"/>
      <c r="L89" s="202"/>
      <c r="M89" s="203"/>
      <c r="N89" s="204"/>
      <c r="O89" s="204"/>
      <c r="P89" s="205">
        <f>SUM(P90:P170)</f>
        <v>0</v>
      </c>
      <c r="Q89" s="204"/>
      <c r="R89" s="205">
        <f>SUM(R90:R170)</f>
        <v>0.0094239999999999984</v>
      </c>
      <c r="S89" s="204"/>
      <c r="T89" s="206">
        <f>SUM(T90:T170)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7" t="s">
        <v>78</v>
      </c>
      <c r="AT89" s="208" t="s">
        <v>70</v>
      </c>
      <c r="AU89" s="208" t="s">
        <v>78</v>
      </c>
      <c r="AY89" s="207" t="s">
        <v>132</v>
      </c>
      <c r="BK89" s="209">
        <f>SUM(BK90:BK170)</f>
        <v>0</v>
      </c>
    </row>
    <row r="90" s="2" customFormat="1" ht="33" customHeight="1">
      <c r="A90" s="38"/>
      <c r="B90" s="39"/>
      <c r="C90" s="212" t="s">
        <v>78</v>
      </c>
      <c r="D90" s="212" t="s">
        <v>134</v>
      </c>
      <c r="E90" s="213" t="s">
        <v>147</v>
      </c>
      <c r="F90" s="214" t="s">
        <v>148</v>
      </c>
      <c r="G90" s="215" t="s">
        <v>137</v>
      </c>
      <c r="H90" s="216">
        <v>1510</v>
      </c>
      <c r="I90" s="217"/>
      <c r="J90" s="218">
        <f>ROUND(I90*H90,2)</f>
        <v>0</v>
      </c>
      <c r="K90" s="214" t="s">
        <v>138</v>
      </c>
      <c r="L90" s="44"/>
      <c r="M90" s="219" t="s">
        <v>19</v>
      </c>
      <c r="N90" s="220" t="s">
        <v>42</v>
      </c>
      <c r="O90" s="84"/>
      <c r="P90" s="221">
        <f>O90*H90</f>
        <v>0</v>
      </c>
      <c r="Q90" s="221">
        <v>0</v>
      </c>
      <c r="R90" s="221">
        <f>Q90*H90</f>
        <v>0</v>
      </c>
      <c r="S90" s="221">
        <v>0</v>
      </c>
      <c r="T90" s="222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3" t="s">
        <v>139</v>
      </c>
      <c r="AT90" s="223" t="s">
        <v>134</v>
      </c>
      <c r="AU90" s="223" t="s">
        <v>80</v>
      </c>
      <c r="AY90" s="17" t="s">
        <v>132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7" t="s">
        <v>78</v>
      </c>
      <c r="BK90" s="224">
        <f>ROUND(I90*H90,2)</f>
        <v>0</v>
      </c>
      <c r="BL90" s="17" t="s">
        <v>139</v>
      </c>
      <c r="BM90" s="223" t="s">
        <v>504</v>
      </c>
    </row>
    <row r="91" s="2" customFormat="1">
      <c r="A91" s="38"/>
      <c r="B91" s="39"/>
      <c r="C91" s="40"/>
      <c r="D91" s="225" t="s">
        <v>141</v>
      </c>
      <c r="E91" s="40"/>
      <c r="F91" s="226" t="s">
        <v>150</v>
      </c>
      <c r="G91" s="40"/>
      <c r="H91" s="40"/>
      <c r="I91" s="227"/>
      <c r="J91" s="40"/>
      <c r="K91" s="40"/>
      <c r="L91" s="44"/>
      <c r="M91" s="228"/>
      <c r="N91" s="229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141</v>
      </c>
      <c r="AU91" s="17" t="s">
        <v>80</v>
      </c>
    </row>
    <row r="92" s="2" customFormat="1">
      <c r="A92" s="38"/>
      <c r="B92" s="39"/>
      <c r="C92" s="40"/>
      <c r="D92" s="230" t="s">
        <v>143</v>
      </c>
      <c r="E92" s="40"/>
      <c r="F92" s="231" t="s">
        <v>151</v>
      </c>
      <c r="G92" s="40"/>
      <c r="H92" s="40"/>
      <c r="I92" s="227"/>
      <c r="J92" s="40"/>
      <c r="K92" s="40"/>
      <c r="L92" s="44"/>
      <c r="M92" s="228"/>
      <c r="N92" s="229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143</v>
      </c>
      <c r="AU92" s="17" t="s">
        <v>80</v>
      </c>
    </row>
    <row r="93" s="2" customFormat="1">
      <c r="A93" s="38"/>
      <c r="B93" s="39"/>
      <c r="C93" s="40"/>
      <c r="D93" s="225" t="s">
        <v>145</v>
      </c>
      <c r="E93" s="40"/>
      <c r="F93" s="232" t="s">
        <v>505</v>
      </c>
      <c r="G93" s="40"/>
      <c r="H93" s="40"/>
      <c r="I93" s="227"/>
      <c r="J93" s="40"/>
      <c r="K93" s="40"/>
      <c r="L93" s="44"/>
      <c r="M93" s="228"/>
      <c r="N93" s="229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145</v>
      </c>
      <c r="AU93" s="17" t="s">
        <v>80</v>
      </c>
    </row>
    <row r="94" s="13" customFormat="1">
      <c r="A94" s="13"/>
      <c r="B94" s="233"/>
      <c r="C94" s="234"/>
      <c r="D94" s="225" t="s">
        <v>153</v>
      </c>
      <c r="E94" s="235" t="s">
        <v>19</v>
      </c>
      <c r="F94" s="236" t="s">
        <v>506</v>
      </c>
      <c r="G94" s="234"/>
      <c r="H94" s="237">
        <v>1510</v>
      </c>
      <c r="I94" s="238"/>
      <c r="J94" s="234"/>
      <c r="K94" s="234"/>
      <c r="L94" s="239"/>
      <c r="M94" s="240"/>
      <c r="N94" s="241"/>
      <c r="O94" s="241"/>
      <c r="P94" s="241"/>
      <c r="Q94" s="241"/>
      <c r="R94" s="241"/>
      <c r="S94" s="241"/>
      <c r="T94" s="24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3" t="s">
        <v>153</v>
      </c>
      <c r="AU94" s="243" t="s">
        <v>80</v>
      </c>
      <c r="AV94" s="13" t="s">
        <v>80</v>
      </c>
      <c r="AW94" s="13" t="s">
        <v>33</v>
      </c>
      <c r="AX94" s="13" t="s">
        <v>78</v>
      </c>
      <c r="AY94" s="243" t="s">
        <v>132</v>
      </c>
    </row>
    <row r="95" s="2" customFormat="1" ht="24.15" customHeight="1">
      <c r="A95" s="38"/>
      <c r="B95" s="39"/>
      <c r="C95" s="212" t="s">
        <v>80</v>
      </c>
      <c r="D95" s="212" t="s">
        <v>134</v>
      </c>
      <c r="E95" s="213" t="s">
        <v>507</v>
      </c>
      <c r="F95" s="214" t="s">
        <v>508</v>
      </c>
      <c r="G95" s="215" t="s">
        <v>137</v>
      </c>
      <c r="H95" s="216">
        <v>830</v>
      </c>
      <c r="I95" s="217"/>
      <c r="J95" s="218">
        <f>ROUND(I95*H95,2)</f>
        <v>0</v>
      </c>
      <c r="K95" s="214" t="s">
        <v>138</v>
      </c>
      <c r="L95" s="44"/>
      <c r="M95" s="219" t="s">
        <v>19</v>
      </c>
      <c r="N95" s="220" t="s">
        <v>42</v>
      </c>
      <c r="O95" s="84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23" t="s">
        <v>139</v>
      </c>
      <c r="AT95" s="223" t="s">
        <v>134</v>
      </c>
      <c r="AU95" s="223" t="s">
        <v>80</v>
      </c>
      <c r="AY95" s="17" t="s">
        <v>132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7" t="s">
        <v>78</v>
      </c>
      <c r="BK95" s="224">
        <f>ROUND(I95*H95,2)</f>
        <v>0</v>
      </c>
      <c r="BL95" s="17" t="s">
        <v>139</v>
      </c>
      <c r="BM95" s="223" t="s">
        <v>509</v>
      </c>
    </row>
    <row r="96" s="2" customFormat="1">
      <c r="A96" s="38"/>
      <c r="B96" s="39"/>
      <c r="C96" s="40"/>
      <c r="D96" s="225" t="s">
        <v>141</v>
      </c>
      <c r="E96" s="40"/>
      <c r="F96" s="226" t="s">
        <v>510</v>
      </c>
      <c r="G96" s="40"/>
      <c r="H96" s="40"/>
      <c r="I96" s="227"/>
      <c r="J96" s="40"/>
      <c r="K96" s="40"/>
      <c r="L96" s="44"/>
      <c r="M96" s="228"/>
      <c r="N96" s="229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141</v>
      </c>
      <c r="AU96" s="17" t="s">
        <v>80</v>
      </c>
    </row>
    <row r="97" s="2" customFormat="1">
      <c r="A97" s="38"/>
      <c r="B97" s="39"/>
      <c r="C97" s="40"/>
      <c r="D97" s="230" t="s">
        <v>143</v>
      </c>
      <c r="E97" s="40"/>
      <c r="F97" s="231" t="s">
        <v>511</v>
      </c>
      <c r="G97" s="40"/>
      <c r="H97" s="40"/>
      <c r="I97" s="227"/>
      <c r="J97" s="40"/>
      <c r="K97" s="40"/>
      <c r="L97" s="44"/>
      <c r="M97" s="228"/>
      <c r="N97" s="229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143</v>
      </c>
      <c r="AU97" s="17" t="s">
        <v>80</v>
      </c>
    </row>
    <row r="98" s="2" customFormat="1">
      <c r="A98" s="38"/>
      <c r="B98" s="39"/>
      <c r="C98" s="40"/>
      <c r="D98" s="225" t="s">
        <v>145</v>
      </c>
      <c r="E98" s="40"/>
      <c r="F98" s="232" t="s">
        <v>589</v>
      </c>
      <c r="G98" s="40"/>
      <c r="H98" s="40"/>
      <c r="I98" s="227"/>
      <c r="J98" s="40"/>
      <c r="K98" s="40"/>
      <c r="L98" s="44"/>
      <c r="M98" s="228"/>
      <c r="N98" s="229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145</v>
      </c>
      <c r="AU98" s="17" t="s">
        <v>80</v>
      </c>
    </row>
    <row r="99" s="13" customFormat="1">
      <c r="A99" s="13"/>
      <c r="B99" s="233"/>
      <c r="C99" s="234"/>
      <c r="D99" s="225" t="s">
        <v>153</v>
      </c>
      <c r="E99" s="235" t="s">
        <v>19</v>
      </c>
      <c r="F99" s="236" t="s">
        <v>162</v>
      </c>
      <c r="G99" s="234"/>
      <c r="H99" s="237">
        <v>830</v>
      </c>
      <c r="I99" s="238"/>
      <c r="J99" s="234"/>
      <c r="K99" s="234"/>
      <c r="L99" s="239"/>
      <c r="M99" s="240"/>
      <c r="N99" s="241"/>
      <c r="O99" s="241"/>
      <c r="P99" s="241"/>
      <c r="Q99" s="241"/>
      <c r="R99" s="241"/>
      <c r="S99" s="241"/>
      <c r="T99" s="24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3" t="s">
        <v>153</v>
      </c>
      <c r="AU99" s="243" t="s">
        <v>80</v>
      </c>
      <c r="AV99" s="13" t="s">
        <v>80</v>
      </c>
      <c r="AW99" s="13" t="s">
        <v>33</v>
      </c>
      <c r="AX99" s="13" t="s">
        <v>78</v>
      </c>
      <c r="AY99" s="243" t="s">
        <v>132</v>
      </c>
    </row>
    <row r="100" s="2" customFormat="1" ht="33" customHeight="1">
      <c r="A100" s="38"/>
      <c r="B100" s="39"/>
      <c r="C100" s="212" t="s">
        <v>155</v>
      </c>
      <c r="D100" s="212" t="s">
        <v>134</v>
      </c>
      <c r="E100" s="213" t="s">
        <v>363</v>
      </c>
      <c r="F100" s="214" t="s">
        <v>364</v>
      </c>
      <c r="G100" s="215" t="s">
        <v>365</v>
      </c>
      <c r="H100" s="216">
        <v>0.38</v>
      </c>
      <c r="I100" s="217"/>
      <c r="J100" s="218">
        <f>ROUND(I100*H100,2)</f>
        <v>0</v>
      </c>
      <c r="K100" s="214" t="s">
        <v>138</v>
      </c>
      <c r="L100" s="44"/>
      <c r="M100" s="219" t="s">
        <v>19</v>
      </c>
      <c r="N100" s="220" t="s">
        <v>42</v>
      </c>
      <c r="O100" s="84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3" t="s">
        <v>139</v>
      </c>
      <c r="AT100" s="223" t="s">
        <v>134</v>
      </c>
      <c r="AU100" s="223" t="s">
        <v>80</v>
      </c>
      <c r="AY100" s="17" t="s">
        <v>132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7" t="s">
        <v>78</v>
      </c>
      <c r="BK100" s="224">
        <f>ROUND(I100*H100,2)</f>
        <v>0</v>
      </c>
      <c r="BL100" s="17" t="s">
        <v>139</v>
      </c>
      <c r="BM100" s="223" t="s">
        <v>514</v>
      </c>
    </row>
    <row r="101" s="2" customFormat="1">
      <c r="A101" s="38"/>
      <c r="B101" s="39"/>
      <c r="C101" s="40"/>
      <c r="D101" s="225" t="s">
        <v>141</v>
      </c>
      <c r="E101" s="40"/>
      <c r="F101" s="226" t="s">
        <v>367</v>
      </c>
      <c r="G101" s="40"/>
      <c r="H101" s="40"/>
      <c r="I101" s="227"/>
      <c r="J101" s="40"/>
      <c r="K101" s="40"/>
      <c r="L101" s="44"/>
      <c r="M101" s="228"/>
      <c r="N101" s="229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141</v>
      </c>
      <c r="AU101" s="17" t="s">
        <v>80</v>
      </c>
    </row>
    <row r="102" s="2" customFormat="1">
      <c r="A102" s="38"/>
      <c r="B102" s="39"/>
      <c r="C102" s="40"/>
      <c r="D102" s="230" t="s">
        <v>143</v>
      </c>
      <c r="E102" s="40"/>
      <c r="F102" s="231" t="s">
        <v>368</v>
      </c>
      <c r="G102" s="40"/>
      <c r="H102" s="40"/>
      <c r="I102" s="227"/>
      <c r="J102" s="40"/>
      <c r="K102" s="40"/>
      <c r="L102" s="44"/>
      <c r="M102" s="228"/>
      <c r="N102" s="229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143</v>
      </c>
      <c r="AU102" s="17" t="s">
        <v>80</v>
      </c>
    </row>
    <row r="103" s="2" customFormat="1">
      <c r="A103" s="38"/>
      <c r="B103" s="39"/>
      <c r="C103" s="40"/>
      <c r="D103" s="225" t="s">
        <v>145</v>
      </c>
      <c r="E103" s="40"/>
      <c r="F103" s="232" t="s">
        <v>515</v>
      </c>
      <c r="G103" s="40"/>
      <c r="H103" s="40"/>
      <c r="I103" s="227"/>
      <c r="J103" s="40"/>
      <c r="K103" s="40"/>
      <c r="L103" s="44"/>
      <c r="M103" s="228"/>
      <c r="N103" s="229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145</v>
      </c>
      <c r="AU103" s="17" t="s">
        <v>80</v>
      </c>
    </row>
    <row r="104" s="13" customFormat="1">
      <c r="A104" s="13"/>
      <c r="B104" s="233"/>
      <c r="C104" s="234"/>
      <c r="D104" s="225" t="s">
        <v>153</v>
      </c>
      <c r="E104" s="235" t="s">
        <v>19</v>
      </c>
      <c r="F104" s="236" t="s">
        <v>516</v>
      </c>
      <c r="G104" s="234"/>
      <c r="H104" s="237">
        <v>0.38</v>
      </c>
      <c r="I104" s="238"/>
      <c r="J104" s="234"/>
      <c r="K104" s="234"/>
      <c r="L104" s="239"/>
      <c r="M104" s="240"/>
      <c r="N104" s="241"/>
      <c r="O104" s="241"/>
      <c r="P104" s="241"/>
      <c r="Q104" s="241"/>
      <c r="R104" s="241"/>
      <c r="S104" s="241"/>
      <c r="T104" s="24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3" t="s">
        <v>153</v>
      </c>
      <c r="AU104" s="243" t="s">
        <v>80</v>
      </c>
      <c r="AV104" s="13" t="s">
        <v>80</v>
      </c>
      <c r="AW104" s="13" t="s">
        <v>33</v>
      </c>
      <c r="AX104" s="13" t="s">
        <v>78</v>
      </c>
      <c r="AY104" s="243" t="s">
        <v>132</v>
      </c>
    </row>
    <row r="105" s="2" customFormat="1" ht="24.15" customHeight="1">
      <c r="A105" s="38"/>
      <c r="B105" s="39"/>
      <c r="C105" s="212" t="s">
        <v>139</v>
      </c>
      <c r="D105" s="212" t="s">
        <v>134</v>
      </c>
      <c r="E105" s="213" t="s">
        <v>371</v>
      </c>
      <c r="F105" s="214" t="s">
        <v>372</v>
      </c>
      <c r="G105" s="215" t="s">
        <v>365</v>
      </c>
      <c r="H105" s="216">
        <v>0.14999999999999999</v>
      </c>
      <c r="I105" s="217"/>
      <c r="J105" s="218">
        <f>ROUND(I105*H105,2)</f>
        <v>0</v>
      </c>
      <c r="K105" s="214" t="s">
        <v>138</v>
      </c>
      <c r="L105" s="44"/>
      <c r="M105" s="219" t="s">
        <v>19</v>
      </c>
      <c r="N105" s="220" t="s">
        <v>42</v>
      </c>
      <c r="O105" s="84"/>
      <c r="P105" s="221">
        <f>O105*H105</f>
        <v>0</v>
      </c>
      <c r="Q105" s="221">
        <v>0</v>
      </c>
      <c r="R105" s="221">
        <f>Q105*H105</f>
        <v>0</v>
      </c>
      <c r="S105" s="221">
        <v>0</v>
      </c>
      <c r="T105" s="222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3" t="s">
        <v>139</v>
      </c>
      <c r="AT105" s="223" t="s">
        <v>134</v>
      </c>
      <c r="AU105" s="223" t="s">
        <v>80</v>
      </c>
      <c r="AY105" s="17" t="s">
        <v>132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7" t="s">
        <v>78</v>
      </c>
      <c r="BK105" s="224">
        <f>ROUND(I105*H105,2)</f>
        <v>0</v>
      </c>
      <c r="BL105" s="17" t="s">
        <v>139</v>
      </c>
      <c r="BM105" s="223" t="s">
        <v>517</v>
      </c>
    </row>
    <row r="106" s="2" customFormat="1">
      <c r="A106" s="38"/>
      <c r="B106" s="39"/>
      <c r="C106" s="40"/>
      <c r="D106" s="225" t="s">
        <v>141</v>
      </c>
      <c r="E106" s="40"/>
      <c r="F106" s="226" t="s">
        <v>374</v>
      </c>
      <c r="G106" s="40"/>
      <c r="H106" s="40"/>
      <c r="I106" s="227"/>
      <c r="J106" s="40"/>
      <c r="K106" s="40"/>
      <c r="L106" s="44"/>
      <c r="M106" s="228"/>
      <c r="N106" s="229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141</v>
      </c>
      <c r="AU106" s="17" t="s">
        <v>80</v>
      </c>
    </row>
    <row r="107" s="2" customFormat="1">
      <c r="A107" s="38"/>
      <c r="B107" s="39"/>
      <c r="C107" s="40"/>
      <c r="D107" s="230" t="s">
        <v>143</v>
      </c>
      <c r="E107" s="40"/>
      <c r="F107" s="231" t="s">
        <v>375</v>
      </c>
      <c r="G107" s="40"/>
      <c r="H107" s="40"/>
      <c r="I107" s="227"/>
      <c r="J107" s="40"/>
      <c r="K107" s="40"/>
      <c r="L107" s="44"/>
      <c r="M107" s="228"/>
      <c r="N107" s="229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143</v>
      </c>
      <c r="AU107" s="17" t="s">
        <v>80</v>
      </c>
    </row>
    <row r="108" s="2" customFormat="1">
      <c r="A108" s="38"/>
      <c r="B108" s="39"/>
      <c r="C108" s="40"/>
      <c r="D108" s="225" t="s">
        <v>145</v>
      </c>
      <c r="E108" s="40"/>
      <c r="F108" s="232" t="s">
        <v>518</v>
      </c>
      <c r="G108" s="40"/>
      <c r="H108" s="40"/>
      <c r="I108" s="227"/>
      <c r="J108" s="40"/>
      <c r="K108" s="40"/>
      <c r="L108" s="44"/>
      <c r="M108" s="228"/>
      <c r="N108" s="229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145</v>
      </c>
      <c r="AU108" s="17" t="s">
        <v>80</v>
      </c>
    </row>
    <row r="109" s="13" customFormat="1">
      <c r="A109" s="13"/>
      <c r="B109" s="233"/>
      <c r="C109" s="234"/>
      <c r="D109" s="225" t="s">
        <v>153</v>
      </c>
      <c r="E109" s="235" t="s">
        <v>19</v>
      </c>
      <c r="F109" s="236" t="s">
        <v>519</v>
      </c>
      <c r="G109" s="234"/>
      <c r="H109" s="237">
        <v>0.14999999999999999</v>
      </c>
      <c r="I109" s="238"/>
      <c r="J109" s="234"/>
      <c r="K109" s="234"/>
      <c r="L109" s="239"/>
      <c r="M109" s="240"/>
      <c r="N109" s="241"/>
      <c r="O109" s="241"/>
      <c r="P109" s="241"/>
      <c r="Q109" s="241"/>
      <c r="R109" s="241"/>
      <c r="S109" s="241"/>
      <c r="T109" s="24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3" t="s">
        <v>153</v>
      </c>
      <c r="AU109" s="243" t="s">
        <v>80</v>
      </c>
      <c r="AV109" s="13" t="s">
        <v>80</v>
      </c>
      <c r="AW109" s="13" t="s">
        <v>33</v>
      </c>
      <c r="AX109" s="13" t="s">
        <v>78</v>
      </c>
      <c r="AY109" s="243" t="s">
        <v>132</v>
      </c>
    </row>
    <row r="110" s="2" customFormat="1" ht="16.5" customHeight="1">
      <c r="A110" s="38"/>
      <c r="B110" s="39"/>
      <c r="C110" s="244" t="s">
        <v>171</v>
      </c>
      <c r="D110" s="244" t="s">
        <v>163</v>
      </c>
      <c r="E110" s="245" t="s">
        <v>378</v>
      </c>
      <c r="F110" s="246" t="s">
        <v>379</v>
      </c>
      <c r="G110" s="247" t="s">
        <v>380</v>
      </c>
      <c r="H110" s="248">
        <v>0.114</v>
      </c>
      <c r="I110" s="249"/>
      <c r="J110" s="250">
        <f>ROUND(I110*H110,2)</f>
        <v>0</v>
      </c>
      <c r="K110" s="246" t="s">
        <v>19</v>
      </c>
      <c r="L110" s="251"/>
      <c r="M110" s="252" t="s">
        <v>19</v>
      </c>
      <c r="N110" s="253" t="s">
        <v>42</v>
      </c>
      <c r="O110" s="84"/>
      <c r="P110" s="221">
        <f>O110*H110</f>
        <v>0</v>
      </c>
      <c r="Q110" s="221">
        <v>0.001</v>
      </c>
      <c r="R110" s="221">
        <f>Q110*H110</f>
        <v>0.00011400000000000001</v>
      </c>
      <c r="S110" s="221">
        <v>0</v>
      </c>
      <c r="T110" s="222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3" t="s">
        <v>167</v>
      </c>
      <c r="AT110" s="223" t="s">
        <v>163</v>
      </c>
      <c r="AU110" s="223" t="s">
        <v>80</v>
      </c>
      <c r="AY110" s="17" t="s">
        <v>132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7" t="s">
        <v>78</v>
      </c>
      <c r="BK110" s="224">
        <f>ROUND(I110*H110,2)</f>
        <v>0</v>
      </c>
      <c r="BL110" s="17" t="s">
        <v>139</v>
      </c>
      <c r="BM110" s="223" t="s">
        <v>520</v>
      </c>
    </row>
    <row r="111" s="2" customFormat="1">
      <c r="A111" s="38"/>
      <c r="B111" s="39"/>
      <c r="C111" s="40"/>
      <c r="D111" s="225" t="s">
        <v>141</v>
      </c>
      <c r="E111" s="40"/>
      <c r="F111" s="226" t="s">
        <v>379</v>
      </c>
      <c r="G111" s="40"/>
      <c r="H111" s="40"/>
      <c r="I111" s="227"/>
      <c r="J111" s="40"/>
      <c r="K111" s="40"/>
      <c r="L111" s="44"/>
      <c r="M111" s="228"/>
      <c r="N111" s="229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141</v>
      </c>
      <c r="AU111" s="17" t="s">
        <v>80</v>
      </c>
    </row>
    <row r="112" s="2" customFormat="1">
      <c r="A112" s="38"/>
      <c r="B112" s="39"/>
      <c r="C112" s="40"/>
      <c r="D112" s="225" t="s">
        <v>145</v>
      </c>
      <c r="E112" s="40"/>
      <c r="F112" s="232" t="s">
        <v>521</v>
      </c>
      <c r="G112" s="40"/>
      <c r="H112" s="40"/>
      <c r="I112" s="227"/>
      <c r="J112" s="40"/>
      <c r="K112" s="40"/>
      <c r="L112" s="44"/>
      <c r="M112" s="228"/>
      <c r="N112" s="229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145</v>
      </c>
      <c r="AU112" s="17" t="s">
        <v>80</v>
      </c>
    </row>
    <row r="113" s="13" customFormat="1">
      <c r="A113" s="13"/>
      <c r="B113" s="233"/>
      <c r="C113" s="234"/>
      <c r="D113" s="225" t="s">
        <v>153</v>
      </c>
      <c r="E113" s="235" t="s">
        <v>19</v>
      </c>
      <c r="F113" s="236" t="s">
        <v>522</v>
      </c>
      <c r="G113" s="234"/>
      <c r="H113" s="237">
        <v>0.114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153</v>
      </c>
      <c r="AU113" s="243" t="s">
        <v>80</v>
      </c>
      <c r="AV113" s="13" t="s">
        <v>80</v>
      </c>
      <c r="AW113" s="13" t="s">
        <v>33</v>
      </c>
      <c r="AX113" s="13" t="s">
        <v>78</v>
      </c>
      <c r="AY113" s="243" t="s">
        <v>132</v>
      </c>
    </row>
    <row r="114" s="2" customFormat="1" ht="24.15" customHeight="1">
      <c r="A114" s="38"/>
      <c r="B114" s="39"/>
      <c r="C114" s="212" t="s">
        <v>178</v>
      </c>
      <c r="D114" s="212" t="s">
        <v>134</v>
      </c>
      <c r="E114" s="213" t="s">
        <v>523</v>
      </c>
      <c r="F114" s="214" t="s">
        <v>524</v>
      </c>
      <c r="G114" s="215" t="s">
        <v>226</v>
      </c>
      <c r="H114" s="216">
        <v>38</v>
      </c>
      <c r="I114" s="217"/>
      <c r="J114" s="218">
        <f>ROUND(I114*H114,2)</f>
        <v>0</v>
      </c>
      <c r="K114" s="214" t="s">
        <v>138</v>
      </c>
      <c r="L114" s="44"/>
      <c r="M114" s="219" t="s">
        <v>19</v>
      </c>
      <c r="N114" s="220" t="s">
        <v>42</v>
      </c>
      <c r="O114" s="84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3" t="s">
        <v>139</v>
      </c>
      <c r="AT114" s="223" t="s">
        <v>134</v>
      </c>
      <c r="AU114" s="223" t="s">
        <v>80</v>
      </c>
      <c r="AY114" s="17" t="s">
        <v>132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78</v>
      </c>
      <c r="BK114" s="224">
        <f>ROUND(I114*H114,2)</f>
        <v>0</v>
      </c>
      <c r="BL114" s="17" t="s">
        <v>139</v>
      </c>
      <c r="BM114" s="223" t="s">
        <v>525</v>
      </c>
    </row>
    <row r="115" s="2" customFormat="1">
      <c r="A115" s="38"/>
      <c r="B115" s="39"/>
      <c r="C115" s="40"/>
      <c r="D115" s="225" t="s">
        <v>141</v>
      </c>
      <c r="E115" s="40"/>
      <c r="F115" s="226" t="s">
        <v>526</v>
      </c>
      <c r="G115" s="40"/>
      <c r="H115" s="40"/>
      <c r="I115" s="227"/>
      <c r="J115" s="40"/>
      <c r="K115" s="40"/>
      <c r="L115" s="44"/>
      <c r="M115" s="228"/>
      <c r="N115" s="229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141</v>
      </c>
      <c r="AU115" s="17" t="s">
        <v>80</v>
      </c>
    </row>
    <row r="116" s="2" customFormat="1">
      <c r="A116" s="38"/>
      <c r="B116" s="39"/>
      <c r="C116" s="40"/>
      <c r="D116" s="230" t="s">
        <v>143</v>
      </c>
      <c r="E116" s="40"/>
      <c r="F116" s="231" t="s">
        <v>527</v>
      </c>
      <c r="G116" s="40"/>
      <c r="H116" s="40"/>
      <c r="I116" s="227"/>
      <c r="J116" s="40"/>
      <c r="K116" s="40"/>
      <c r="L116" s="44"/>
      <c r="M116" s="228"/>
      <c r="N116" s="229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143</v>
      </c>
      <c r="AU116" s="17" t="s">
        <v>80</v>
      </c>
    </row>
    <row r="117" s="2" customFormat="1">
      <c r="A117" s="38"/>
      <c r="B117" s="39"/>
      <c r="C117" s="40"/>
      <c r="D117" s="225" t="s">
        <v>145</v>
      </c>
      <c r="E117" s="40"/>
      <c r="F117" s="232" t="s">
        <v>528</v>
      </c>
      <c r="G117" s="40"/>
      <c r="H117" s="40"/>
      <c r="I117" s="227"/>
      <c r="J117" s="40"/>
      <c r="K117" s="40"/>
      <c r="L117" s="44"/>
      <c r="M117" s="228"/>
      <c r="N117" s="229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145</v>
      </c>
      <c r="AU117" s="17" t="s">
        <v>80</v>
      </c>
    </row>
    <row r="118" s="13" customFormat="1">
      <c r="A118" s="13"/>
      <c r="B118" s="233"/>
      <c r="C118" s="234"/>
      <c r="D118" s="225" t="s">
        <v>153</v>
      </c>
      <c r="E118" s="235" t="s">
        <v>19</v>
      </c>
      <c r="F118" s="236" t="s">
        <v>529</v>
      </c>
      <c r="G118" s="234"/>
      <c r="H118" s="237">
        <v>38</v>
      </c>
      <c r="I118" s="238"/>
      <c r="J118" s="234"/>
      <c r="K118" s="234"/>
      <c r="L118" s="239"/>
      <c r="M118" s="240"/>
      <c r="N118" s="241"/>
      <c r="O118" s="241"/>
      <c r="P118" s="241"/>
      <c r="Q118" s="241"/>
      <c r="R118" s="241"/>
      <c r="S118" s="241"/>
      <c r="T118" s="24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3" t="s">
        <v>153</v>
      </c>
      <c r="AU118" s="243" t="s">
        <v>80</v>
      </c>
      <c r="AV118" s="13" t="s">
        <v>80</v>
      </c>
      <c r="AW118" s="13" t="s">
        <v>33</v>
      </c>
      <c r="AX118" s="13" t="s">
        <v>78</v>
      </c>
      <c r="AY118" s="243" t="s">
        <v>132</v>
      </c>
    </row>
    <row r="119" s="2" customFormat="1" ht="16.5" customHeight="1">
      <c r="A119" s="38"/>
      <c r="B119" s="39"/>
      <c r="C119" s="212" t="s">
        <v>185</v>
      </c>
      <c r="D119" s="212" t="s">
        <v>134</v>
      </c>
      <c r="E119" s="213" t="s">
        <v>530</v>
      </c>
      <c r="F119" s="214" t="s">
        <v>531</v>
      </c>
      <c r="G119" s="215" t="s">
        <v>226</v>
      </c>
      <c r="H119" s="216">
        <v>38</v>
      </c>
      <c r="I119" s="217"/>
      <c r="J119" s="218">
        <f>ROUND(I119*H119,2)</f>
        <v>0</v>
      </c>
      <c r="K119" s="214" t="s">
        <v>138</v>
      </c>
      <c r="L119" s="44"/>
      <c r="M119" s="219" t="s">
        <v>19</v>
      </c>
      <c r="N119" s="220" t="s">
        <v>42</v>
      </c>
      <c r="O119" s="84"/>
      <c r="P119" s="221">
        <f>O119*H119</f>
        <v>0</v>
      </c>
      <c r="Q119" s="221">
        <v>2.0000000000000002E-05</v>
      </c>
      <c r="R119" s="221">
        <f>Q119*H119</f>
        <v>0.00076000000000000004</v>
      </c>
      <c r="S119" s="221">
        <v>0</v>
      </c>
      <c r="T119" s="222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3" t="s">
        <v>139</v>
      </c>
      <c r="AT119" s="223" t="s">
        <v>134</v>
      </c>
      <c r="AU119" s="223" t="s">
        <v>80</v>
      </c>
      <c r="AY119" s="17" t="s">
        <v>132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7" t="s">
        <v>78</v>
      </c>
      <c r="BK119" s="224">
        <f>ROUND(I119*H119,2)</f>
        <v>0</v>
      </c>
      <c r="BL119" s="17" t="s">
        <v>139</v>
      </c>
      <c r="BM119" s="223" t="s">
        <v>532</v>
      </c>
    </row>
    <row r="120" s="2" customFormat="1">
      <c r="A120" s="38"/>
      <c r="B120" s="39"/>
      <c r="C120" s="40"/>
      <c r="D120" s="225" t="s">
        <v>141</v>
      </c>
      <c r="E120" s="40"/>
      <c r="F120" s="226" t="s">
        <v>533</v>
      </c>
      <c r="G120" s="40"/>
      <c r="H120" s="40"/>
      <c r="I120" s="227"/>
      <c r="J120" s="40"/>
      <c r="K120" s="40"/>
      <c r="L120" s="44"/>
      <c r="M120" s="228"/>
      <c r="N120" s="229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141</v>
      </c>
      <c r="AU120" s="17" t="s">
        <v>80</v>
      </c>
    </row>
    <row r="121" s="2" customFormat="1">
      <c r="A121" s="38"/>
      <c r="B121" s="39"/>
      <c r="C121" s="40"/>
      <c r="D121" s="230" t="s">
        <v>143</v>
      </c>
      <c r="E121" s="40"/>
      <c r="F121" s="231" t="s">
        <v>534</v>
      </c>
      <c r="G121" s="40"/>
      <c r="H121" s="40"/>
      <c r="I121" s="227"/>
      <c r="J121" s="40"/>
      <c r="K121" s="40"/>
      <c r="L121" s="44"/>
      <c r="M121" s="228"/>
      <c r="N121" s="229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143</v>
      </c>
      <c r="AU121" s="17" t="s">
        <v>80</v>
      </c>
    </row>
    <row r="122" s="2" customFormat="1">
      <c r="A122" s="38"/>
      <c r="B122" s="39"/>
      <c r="C122" s="40"/>
      <c r="D122" s="225" t="s">
        <v>145</v>
      </c>
      <c r="E122" s="40"/>
      <c r="F122" s="232" t="s">
        <v>535</v>
      </c>
      <c r="G122" s="40"/>
      <c r="H122" s="40"/>
      <c r="I122" s="227"/>
      <c r="J122" s="40"/>
      <c r="K122" s="40"/>
      <c r="L122" s="44"/>
      <c r="M122" s="228"/>
      <c r="N122" s="229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145</v>
      </c>
      <c r="AU122" s="17" t="s">
        <v>80</v>
      </c>
    </row>
    <row r="123" s="13" customFormat="1">
      <c r="A123" s="13"/>
      <c r="B123" s="233"/>
      <c r="C123" s="234"/>
      <c r="D123" s="225" t="s">
        <v>153</v>
      </c>
      <c r="E123" s="235" t="s">
        <v>19</v>
      </c>
      <c r="F123" s="236" t="s">
        <v>296</v>
      </c>
      <c r="G123" s="234"/>
      <c r="H123" s="237">
        <v>38</v>
      </c>
      <c r="I123" s="238"/>
      <c r="J123" s="234"/>
      <c r="K123" s="234"/>
      <c r="L123" s="239"/>
      <c r="M123" s="240"/>
      <c r="N123" s="241"/>
      <c r="O123" s="241"/>
      <c r="P123" s="241"/>
      <c r="Q123" s="241"/>
      <c r="R123" s="241"/>
      <c r="S123" s="241"/>
      <c r="T123" s="24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3" t="s">
        <v>153</v>
      </c>
      <c r="AU123" s="243" t="s">
        <v>80</v>
      </c>
      <c r="AV123" s="13" t="s">
        <v>80</v>
      </c>
      <c r="AW123" s="13" t="s">
        <v>33</v>
      </c>
      <c r="AX123" s="13" t="s">
        <v>78</v>
      </c>
      <c r="AY123" s="243" t="s">
        <v>132</v>
      </c>
    </row>
    <row r="124" s="2" customFormat="1" ht="16.5" customHeight="1">
      <c r="A124" s="38"/>
      <c r="B124" s="39"/>
      <c r="C124" s="244" t="s">
        <v>167</v>
      </c>
      <c r="D124" s="244" t="s">
        <v>163</v>
      </c>
      <c r="E124" s="245" t="s">
        <v>308</v>
      </c>
      <c r="F124" s="246" t="s">
        <v>309</v>
      </c>
      <c r="G124" s="247" t="s">
        <v>206</v>
      </c>
      <c r="H124" s="248">
        <v>28.5</v>
      </c>
      <c r="I124" s="249"/>
      <c r="J124" s="250">
        <f>ROUND(I124*H124,2)</f>
        <v>0</v>
      </c>
      <c r="K124" s="246" t="s">
        <v>19</v>
      </c>
      <c r="L124" s="251"/>
      <c r="M124" s="252" t="s">
        <v>19</v>
      </c>
      <c r="N124" s="253" t="s">
        <v>42</v>
      </c>
      <c r="O124" s="84"/>
      <c r="P124" s="221">
        <f>O124*H124</f>
        <v>0</v>
      </c>
      <c r="Q124" s="221">
        <v>0.00029999999999999997</v>
      </c>
      <c r="R124" s="221">
        <f>Q124*H124</f>
        <v>0.0085499999999999986</v>
      </c>
      <c r="S124" s="221">
        <v>0</v>
      </c>
      <c r="T124" s="22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3" t="s">
        <v>167</v>
      </c>
      <c r="AT124" s="223" t="s">
        <v>163</v>
      </c>
      <c r="AU124" s="223" t="s">
        <v>80</v>
      </c>
      <c r="AY124" s="17" t="s">
        <v>132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7" t="s">
        <v>78</v>
      </c>
      <c r="BK124" s="224">
        <f>ROUND(I124*H124,2)</f>
        <v>0</v>
      </c>
      <c r="BL124" s="17" t="s">
        <v>139</v>
      </c>
      <c r="BM124" s="223" t="s">
        <v>536</v>
      </c>
    </row>
    <row r="125" s="2" customFormat="1">
      <c r="A125" s="38"/>
      <c r="B125" s="39"/>
      <c r="C125" s="40"/>
      <c r="D125" s="225" t="s">
        <v>141</v>
      </c>
      <c r="E125" s="40"/>
      <c r="F125" s="226" t="s">
        <v>309</v>
      </c>
      <c r="G125" s="40"/>
      <c r="H125" s="40"/>
      <c r="I125" s="227"/>
      <c r="J125" s="40"/>
      <c r="K125" s="40"/>
      <c r="L125" s="44"/>
      <c r="M125" s="228"/>
      <c r="N125" s="229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141</v>
      </c>
      <c r="AU125" s="17" t="s">
        <v>80</v>
      </c>
    </row>
    <row r="126" s="2" customFormat="1">
      <c r="A126" s="38"/>
      <c r="B126" s="39"/>
      <c r="C126" s="40"/>
      <c r="D126" s="225" t="s">
        <v>145</v>
      </c>
      <c r="E126" s="40"/>
      <c r="F126" s="232" t="s">
        <v>311</v>
      </c>
      <c r="G126" s="40"/>
      <c r="H126" s="40"/>
      <c r="I126" s="227"/>
      <c r="J126" s="40"/>
      <c r="K126" s="40"/>
      <c r="L126" s="44"/>
      <c r="M126" s="228"/>
      <c r="N126" s="229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145</v>
      </c>
      <c r="AU126" s="17" t="s">
        <v>80</v>
      </c>
    </row>
    <row r="127" s="13" customFormat="1">
      <c r="A127" s="13"/>
      <c r="B127" s="233"/>
      <c r="C127" s="234"/>
      <c r="D127" s="225" t="s">
        <v>153</v>
      </c>
      <c r="E127" s="234"/>
      <c r="F127" s="236" t="s">
        <v>537</v>
      </c>
      <c r="G127" s="234"/>
      <c r="H127" s="237">
        <v>28.5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153</v>
      </c>
      <c r="AU127" s="243" t="s">
        <v>80</v>
      </c>
      <c r="AV127" s="13" t="s">
        <v>80</v>
      </c>
      <c r="AW127" s="13" t="s">
        <v>4</v>
      </c>
      <c r="AX127" s="13" t="s">
        <v>78</v>
      </c>
      <c r="AY127" s="243" t="s">
        <v>132</v>
      </c>
    </row>
    <row r="128" s="2" customFormat="1" ht="24.15" customHeight="1">
      <c r="A128" s="38"/>
      <c r="B128" s="39"/>
      <c r="C128" s="212" t="s">
        <v>257</v>
      </c>
      <c r="D128" s="212" t="s">
        <v>134</v>
      </c>
      <c r="E128" s="213" t="s">
        <v>538</v>
      </c>
      <c r="F128" s="214" t="s">
        <v>539</v>
      </c>
      <c r="G128" s="215" t="s">
        <v>137</v>
      </c>
      <c r="H128" s="216">
        <v>30.399999999999999</v>
      </c>
      <c r="I128" s="217"/>
      <c r="J128" s="218">
        <f>ROUND(I128*H128,2)</f>
        <v>0</v>
      </c>
      <c r="K128" s="214" t="s">
        <v>19</v>
      </c>
      <c r="L128" s="44"/>
      <c r="M128" s="219" t="s">
        <v>19</v>
      </c>
      <c r="N128" s="220" t="s">
        <v>42</v>
      </c>
      <c r="O128" s="84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3" t="s">
        <v>139</v>
      </c>
      <c r="AT128" s="223" t="s">
        <v>134</v>
      </c>
      <c r="AU128" s="223" t="s">
        <v>80</v>
      </c>
      <c r="AY128" s="17" t="s">
        <v>132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7" t="s">
        <v>78</v>
      </c>
      <c r="BK128" s="224">
        <f>ROUND(I128*H128,2)</f>
        <v>0</v>
      </c>
      <c r="BL128" s="17" t="s">
        <v>139</v>
      </c>
      <c r="BM128" s="223" t="s">
        <v>540</v>
      </c>
    </row>
    <row r="129" s="2" customFormat="1">
      <c r="A129" s="38"/>
      <c r="B129" s="39"/>
      <c r="C129" s="40"/>
      <c r="D129" s="225" t="s">
        <v>141</v>
      </c>
      <c r="E129" s="40"/>
      <c r="F129" s="226" t="s">
        <v>541</v>
      </c>
      <c r="G129" s="40"/>
      <c r="H129" s="40"/>
      <c r="I129" s="227"/>
      <c r="J129" s="40"/>
      <c r="K129" s="40"/>
      <c r="L129" s="44"/>
      <c r="M129" s="228"/>
      <c r="N129" s="229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141</v>
      </c>
      <c r="AU129" s="17" t="s">
        <v>80</v>
      </c>
    </row>
    <row r="130" s="2" customFormat="1">
      <c r="A130" s="38"/>
      <c r="B130" s="39"/>
      <c r="C130" s="40"/>
      <c r="D130" s="225" t="s">
        <v>145</v>
      </c>
      <c r="E130" s="40"/>
      <c r="F130" s="232" t="s">
        <v>542</v>
      </c>
      <c r="G130" s="40"/>
      <c r="H130" s="40"/>
      <c r="I130" s="227"/>
      <c r="J130" s="40"/>
      <c r="K130" s="40"/>
      <c r="L130" s="44"/>
      <c r="M130" s="228"/>
      <c r="N130" s="229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145</v>
      </c>
      <c r="AU130" s="17" t="s">
        <v>80</v>
      </c>
    </row>
    <row r="131" s="13" customFormat="1">
      <c r="A131" s="13"/>
      <c r="B131" s="233"/>
      <c r="C131" s="234"/>
      <c r="D131" s="225" t="s">
        <v>153</v>
      </c>
      <c r="E131" s="235" t="s">
        <v>19</v>
      </c>
      <c r="F131" s="236" t="s">
        <v>543</v>
      </c>
      <c r="G131" s="234"/>
      <c r="H131" s="237">
        <v>30.399999999999999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153</v>
      </c>
      <c r="AU131" s="243" t="s">
        <v>80</v>
      </c>
      <c r="AV131" s="13" t="s">
        <v>80</v>
      </c>
      <c r="AW131" s="13" t="s">
        <v>33</v>
      </c>
      <c r="AX131" s="13" t="s">
        <v>78</v>
      </c>
      <c r="AY131" s="243" t="s">
        <v>132</v>
      </c>
    </row>
    <row r="132" s="2" customFormat="1" ht="16.5" customHeight="1">
      <c r="A132" s="38"/>
      <c r="B132" s="39"/>
      <c r="C132" s="212" t="s">
        <v>263</v>
      </c>
      <c r="D132" s="212" t="s">
        <v>134</v>
      </c>
      <c r="E132" s="213" t="s">
        <v>544</v>
      </c>
      <c r="F132" s="214" t="s">
        <v>545</v>
      </c>
      <c r="G132" s="215" t="s">
        <v>325</v>
      </c>
      <c r="H132" s="216">
        <v>2</v>
      </c>
      <c r="I132" s="217"/>
      <c r="J132" s="218">
        <f>ROUND(I132*H132,2)</f>
        <v>0</v>
      </c>
      <c r="K132" s="214" t="s">
        <v>19</v>
      </c>
      <c r="L132" s="44"/>
      <c r="M132" s="219" t="s">
        <v>19</v>
      </c>
      <c r="N132" s="220" t="s">
        <v>42</v>
      </c>
      <c r="O132" s="84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3" t="s">
        <v>139</v>
      </c>
      <c r="AT132" s="223" t="s">
        <v>134</v>
      </c>
      <c r="AU132" s="223" t="s">
        <v>80</v>
      </c>
      <c r="AY132" s="17" t="s">
        <v>132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7" t="s">
        <v>78</v>
      </c>
      <c r="BK132" s="224">
        <f>ROUND(I132*H132,2)</f>
        <v>0</v>
      </c>
      <c r="BL132" s="17" t="s">
        <v>139</v>
      </c>
      <c r="BM132" s="223" t="s">
        <v>582</v>
      </c>
    </row>
    <row r="133" s="2" customFormat="1">
      <c r="A133" s="38"/>
      <c r="B133" s="39"/>
      <c r="C133" s="40"/>
      <c r="D133" s="225" t="s">
        <v>141</v>
      </c>
      <c r="E133" s="40"/>
      <c r="F133" s="226" t="s">
        <v>547</v>
      </c>
      <c r="G133" s="40"/>
      <c r="H133" s="40"/>
      <c r="I133" s="227"/>
      <c r="J133" s="40"/>
      <c r="K133" s="40"/>
      <c r="L133" s="44"/>
      <c r="M133" s="228"/>
      <c r="N133" s="229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141</v>
      </c>
      <c r="AU133" s="17" t="s">
        <v>80</v>
      </c>
    </row>
    <row r="134" s="2" customFormat="1">
      <c r="A134" s="38"/>
      <c r="B134" s="39"/>
      <c r="C134" s="40"/>
      <c r="D134" s="225" t="s">
        <v>145</v>
      </c>
      <c r="E134" s="40"/>
      <c r="F134" s="232" t="s">
        <v>590</v>
      </c>
      <c r="G134" s="40"/>
      <c r="H134" s="40"/>
      <c r="I134" s="227"/>
      <c r="J134" s="40"/>
      <c r="K134" s="40"/>
      <c r="L134" s="44"/>
      <c r="M134" s="228"/>
      <c r="N134" s="229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145</v>
      </c>
      <c r="AU134" s="17" t="s">
        <v>80</v>
      </c>
    </row>
    <row r="135" s="13" customFormat="1">
      <c r="A135" s="13"/>
      <c r="B135" s="233"/>
      <c r="C135" s="234"/>
      <c r="D135" s="225" t="s">
        <v>153</v>
      </c>
      <c r="E135" s="235" t="s">
        <v>19</v>
      </c>
      <c r="F135" s="236" t="s">
        <v>591</v>
      </c>
      <c r="G135" s="234"/>
      <c r="H135" s="237">
        <v>2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153</v>
      </c>
      <c r="AU135" s="243" t="s">
        <v>80</v>
      </c>
      <c r="AV135" s="13" t="s">
        <v>80</v>
      </c>
      <c r="AW135" s="13" t="s">
        <v>33</v>
      </c>
      <c r="AX135" s="13" t="s">
        <v>78</v>
      </c>
      <c r="AY135" s="243" t="s">
        <v>132</v>
      </c>
    </row>
    <row r="136" s="2" customFormat="1" ht="24.15" customHeight="1">
      <c r="A136" s="38"/>
      <c r="B136" s="39"/>
      <c r="C136" s="212" t="s">
        <v>267</v>
      </c>
      <c r="D136" s="212" t="s">
        <v>134</v>
      </c>
      <c r="E136" s="213" t="s">
        <v>550</v>
      </c>
      <c r="F136" s="214" t="s">
        <v>551</v>
      </c>
      <c r="G136" s="215" t="s">
        <v>325</v>
      </c>
      <c r="H136" s="216">
        <v>38</v>
      </c>
      <c r="I136" s="217"/>
      <c r="J136" s="218">
        <f>ROUND(I136*H136,2)</f>
        <v>0</v>
      </c>
      <c r="K136" s="214" t="s">
        <v>19</v>
      </c>
      <c r="L136" s="44"/>
      <c r="M136" s="219" t="s">
        <v>19</v>
      </c>
      <c r="N136" s="220" t="s">
        <v>42</v>
      </c>
      <c r="O136" s="84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3" t="s">
        <v>139</v>
      </c>
      <c r="AT136" s="223" t="s">
        <v>134</v>
      </c>
      <c r="AU136" s="223" t="s">
        <v>80</v>
      </c>
      <c r="AY136" s="17" t="s">
        <v>132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7" t="s">
        <v>78</v>
      </c>
      <c r="BK136" s="224">
        <f>ROUND(I136*H136,2)</f>
        <v>0</v>
      </c>
      <c r="BL136" s="17" t="s">
        <v>139</v>
      </c>
      <c r="BM136" s="223" t="s">
        <v>552</v>
      </c>
    </row>
    <row r="137" s="2" customFormat="1">
      <c r="A137" s="38"/>
      <c r="B137" s="39"/>
      <c r="C137" s="40"/>
      <c r="D137" s="225" t="s">
        <v>141</v>
      </c>
      <c r="E137" s="40"/>
      <c r="F137" s="226" t="s">
        <v>551</v>
      </c>
      <c r="G137" s="40"/>
      <c r="H137" s="40"/>
      <c r="I137" s="227"/>
      <c r="J137" s="40"/>
      <c r="K137" s="40"/>
      <c r="L137" s="44"/>
      <c r="M137" s="228"/>
      <c r="N137" s="229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141</v>
      </c>
      <c r="AU137" s="17" t="s">
        <v>80</v>
      </c>
    </row>
    <row r="138" s="2" customFormat="1">
      <c r="A138" s="38"/>
      <c r="B138" s="39"/>
      <c r="C138" s="40"/>
      <c r="D138" s="225" t="s">
        <v>145</v>
      </c>
      <c r="E138" s="40"/>
      <c r="F138" s="232" t="s">
        <v>553</v>
      </c>
      <c r="G138" s="40"/>
      <c r="H138" s="40"/>
      <c r="I138" s="227"/>
      <c r="J138" s="40"/>
      <c r="K138" s="40"/>
      <c r="L138" s="44"/>
      <c r="M138" s="228"/>
      <c r="N138" s="229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145</v>
      </c>
      <c r="AU138" s="17" t="s">
        <v>80</v>
      </c>
    </row>
    <row r="139" s="13" customFormat="1">
      <c r="A139" s="13"/>
      <c r="B139" s="233"/>
      <c r="C139" s="234"/>
      <c r="D139" s="225" t="s">
        <v>153</v>
      </c>
      <c r="E139" s="235" t="s">
        <v>19</v>
      </c>
      <c r="F139" s="236" t="s">
        <v>296</v>
      </c>
      <c r="G139" s="234"/>
      <c r="H139" s="237">
        <v>38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153</v>
      </c>
      <c r="AU139" s="243" t="s">
        <v>80</v>
      </c>
      <c r="AV139" s="13" t="s">
        <v>80</v>
      </c>
      <c r="AW139" s="13" t="s">
        <v>33</v>
      </c>
      <c r="AX139" s="13" t="s">
        <v>78</v>
      </c>
      <c r="AY139" s="243" t="s">
        <v>132</v>
      </c>
    </row>
    <row r="140" s="2" customFormat="1" ht="24.15" customHeight="1">
      <c r="A140" s="38"/>
      <c r="B140" s="39"/>
      <c r="C140" s="212" t="s">
        <v>271</v>
      </c>
      <c r="D140" s="212" t="s">
        <v>134</v>
      </c>
      <c r="E140" s="213" t="s">
        <v>554</v>
      </c>
      <c r="F140" s="214" t="s">
        <v>555</v>
      </c>
      <c r="G140" s="215" t="s">
        <v>325</v>
      </c>
      <c r="H140" s="216">
        <v>38</v>
      </c>
      <c r="I140" s="217"/>
      <c r="J140" s="218">
        <f>ROUND(I140*H140,2)</f>
        <v>0</v>
      </c>
      <c r="K140" s="214" t="s">
        <v>19</v>
      </c>
      <c r="L140" s="44"/>
      <c r="M140" s="219" t="s">
        <v>19</v>
      </c>
      <c r="N140" s="220" t="s">
        <v>42</v>
      </c>
      <c r="O140" s="84"/>
      <c r="P140" s="221">
        <f>O140*H140</f>
        <v>0</v>
      </c>
      <c r="Q140" s="221">
        <v>0</v>
      </c>
      <c r="R140" s="221">
        <f>Q140*H140</f>
        <v>0</v>
      </c>
      <c r="S140" s="221">
        <v>0</v>
      </c>
      <c r="T140" s="22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3" t="s">
        <v>139</v>
      </c>
      <c r="AT140" s="223" t="s">
        <v>134</v>
      </c>
      <c r="AU140" s="223" t="s">
        <v>80</v>
      </c>
      <c r="AY140" s="17" t="s">
        <v>132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7" t="s">
        <v>78</v>
      </c>
      <c r="BK140" s="224">
        <f>ROUND(I140*H140,2)</f>
        <v>0</v>
      </c>
      <c r="BL140" s="17" t="s">
        <v>139</v>
      </c>
      <c r="BM140" s="223" t="s">
        <v>556</v>
      </c>
    </row>
    <row r="141" s="2" customFormat="1">
      <c r="A141" s="38"/>
      <c r="B141" s="39"/>
      <c r="C141" s="40"/>
      <c r="D141" s="225" t="s">
        <v>141</v>
      </c>
      <c r="E141" s="40"/>
      <c r="F141" s="226" t="s">
        <v>555</v>
      </c>
      <c r="G141" s="40"/>
      <c r="H141" s="40"/>
      <c r="I141" s="227"/>
      <c r="J141" s="40"/>
      <c r="K141" s="40"/>
      <c r="L141" s="44"/>
      <c r="M141" s="228"/>
      <c r="N141" s="229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141</v>
      </c>
      <c r="AU141" s="17" t="s">
        <v>80</v>
      </c>
    </row>
    <row r="142" s="2" customFormat="1">
      <c r="A142" s="38"/>
      <c r="B142" s="39"/>
      <c r="C142" s="40"/>
      <c r="D142" s="225" t="s">
        <v>145</v>
      </c>
      <c r="E142" s="40"/>
      <c r="F142" s="232" t="s">
        <v>557</v>
      </c>
      <c r="G142" s="40"/>
      <c r="H142" s="40"/>
      <c r="I142" s="227"/>
      <c r="J142" s="40"/>
      <c r="K142" s="40"/>
      <c r="L142" s="44"/>
      <c r="M142" s="228"/>
      <c r="N142" s="229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145</v>
      </c>
      <c r="AU142" s="17" t="s">
        <v>80</v>
      </c>
    </row>
    <row r="143" s="2" customFormat="1" ht="33" customHeight="1">
      <c r="A143" s="38"/>
      <c r="B143" s="39"/>
      <c r="C143" s="212" t="s">
        <v>277</v>
      </c>
      <c r="D143" s="212" t="s">
        <v>134</v>
      </c>
      <c r="E143" s="213" t="s">
        <v>558</v>
      </c>
      <c r="F143" s="214" t="s">
        <v>559</v>
      </c>
      <c r="G143" s="215" t="s">
        <v>325</v>
      </c>
      <c r="H143" s="216">
        <v>38</v>
      </c>
      <c r="I143" s="217"/>
      <c r="J143" s="218">
        <f>ROUND(I143*H143,2)</f>
        <v>0</v>
      </c>
      <c r="K143" s="214" t="s">
        <v>19</v>
      </c>
      <c r="L143" s="44"/>
      <c r="M143" s="219" t="s">
        <v>19</v>
      </c>
      <c r="N143" s="220" t="s">
        <v>42</v>
      </c>
      <c r="O143" s="84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3" t="s">
        <v>139</v>
      </c>
      <c r="AT143" s="223" t="s">
        <v>134</v>
      </c>
      <c r="AU143" s="223" t="s">
        <v>80</v>
      </c>
      <c r="AY143" s="17" t="s">
        <v>132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7" t="s">
        <v>78</v>
      </c>
      <c r="BK143" s="224">
        <f>ROUND(I143*H143,2)</f>
        <v>0</v>
      </c>
      <c r="BL143" s="17" t="s">
        <v>139</v>
      </c>
      <c r="BM143" s="223" t="s">
        <v>560</v>
      </c>
    </row>
    <row r="144" s="2" customFormat="1">
      <c r="A144" s="38"/>
      <c r="B144" s="39"/>
      <c r="C144" s="40"/>
      <c r="D144" s="225" t="s">
        <v>141</v>
      </c>
      <c r="E144" s="40"/>
      <c r="F144" s="226" t="s">
        <v>559</v>
      </c>
      <c r="G144" s="40"/>
      <c r="H144" s="40"/>
      <c r="I144" s="227"/>
      <c r="J144" s="40"/>
      <c r="K144" s="40"/>
      <c r="L144" s="44"/>
      <c r="M144" s="228"/>
      <c r="N144" s="229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141</v>
      </c>
      <c r="AU144" s="17" t="s">
        <v>80</v>
      </c>
    </row>
    <row r="145" s="2" customFormat="1">
      <c r="A145" s="38"/>
      <c r="B145" s="39"/>
      <c r="C145" s="40"/>
      <c r="D145" s="225" t="s">
        <v>145</v>
      </c>
      <c r="E145" s="40"/>
      <c r="F145" s="232" t="s">
        <v>561</v>
      </c>
      <c r="G145" s="40"/>
      <c r="H145" s="40"/>
      <c r="I145" s="227"/>
      <c r="J145" s="40"/>
      <c r="K145" s="40"/>
      <c r="L145" s="44"/>
      <c r="M145" s="228"/>
      <c r="N145" s="229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145</v>
      </c>
      <c r="AU145" s="17" t="s">
        <v>80</v>
      </c>
    </row>
    <row r="146" s="2" customFormat="1" ht="33" customHeight="1">
      <c r="A146" s="38"/>
      <c r="B146" s="39"/>
      <c r="C146" s="212" t="s">
        <v>282</v>
      </c>
      <c r="D146" s="212" t="s">
        <v>134</v>
      </c>
      <c r="E146" s="213" t="s">
        <v>562</v>
      </c>
      <c r="F146" s="214" t="s">
        <v>563</v>
      </c>
      <c r="G146" s="215" t="s">
        <v>137</v>
      </c>
      <c r="H146" s="216">
        <v>30.399999999999999</v>
      </c>
      <c r="I146" s="217"/>
      <c r="J146" s="218">
        <f>ROUND(I146*H146,2)</f>
        <v>0</v>
      </c>
      <c r="K146" s="214" t="s">
        <v>138</v>
      </c>
      <c r="L146" s="44"/>
      <c r="M146" s="219" t="s">
        <v>19</v>
      </c>
      <c r="N146" s="220" t="s">
        <v>42</v>
      </c>
      <c r="O146" s="84"/>
      <c r="P146" s="221">
        <f>O146*H146</f>
        <v>0</v>
      </c>
      <c r="Q146" s="221">
        <v>0</v>
      </c>
      <c r="R146" s="221">
        <f>Q146*H146</f>
        <v>0</v>
      </c>
      <c r="S146" s="221">
        <v>0</v>
      </c>
      <c r="T146" s="22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3" t="s">
        <v>139</v>
      </c>
      <c r="AT146" s="223" t="s">
        <v>134</v>
      </c>
      <c r="AU146" s="223" t="s">
        <v>80</v>
      </c>
      <c r="AY146" s="17" t="s">
        <v>132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7" t="s">
        <v>78</v>
      </c>
      <c r="BK146" s="224">
        <f>ROUND(I146*H146,2)</f>
        <v>0</v>
      </c>
      <c r="BL146" s="17" t="s">
        <v>139</v>
      </c>
      <c r="BM146" s="223" t="s">
        <v>564</v>
      </c>
    </row>
    <row r="147" s="2" customFormat="1">
      <c r="A147" s="38"/>
      <c r="B147" s="39"/>
      <c r="C147" s="40"/>
      <c r="D147" s="225" t="s">
        <v>141</v>
      </c>
      <c r="E147" s="40"/>
      <c r="F147" s="226" t="s">
        <v>565</v>
      </c>
      <c r="G147" s="40"/>
      <c r="H147" s="40"/>
      <c r="I147" s="227"/>
      <c r="J147" s="40"/>
      <c r="K147" s="40"/>
      <c r="L147" s="44"/>
      <c r="M147" s="228"/>
      <c r="N147" s="229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141</v>
      </c>
      <c r="AU147" s="17" t="s">
        <v>80</v>
      </c>
    </row>
    <row r="148" s="2" customFormat="1">
      <c r="A148" s="38"/>
      <c r="B148" s="39"/>
      <c r="C148" s="40"/>
      <c r="D148" s="230" t="s">
        <v>143</v>
      </c>
      <c r="E148" s="40"/>
      <c r="F148" s="231" t="s">
        <v>566</v>
      </c>
      <c r="G148" s="40"/>
      <c r="H148" s="40"/>
      <c r="I148" s="227"/>
      <c r="J148" s="40"/>
      <c r="K148" s="40"/>
      <c r="L148" s="44"/>
      <c r="M148" s="228"/>
      <c r="N148" s="229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143</v>
      </c>
      <c r="AU148" s="17" t="s">
        <v>80</v>
      </c>
    </row>
    <row r="149" s="2" customFormat="1">
      <c r="A149" s="38"/>
      <c r="B149" s="39"/>
      <c r="C149" s="40"/>
      <c r="D149" s="225" t="s">
        <v>145</v>
      </c>
      <c r="E149" s="40"/>
      <c r="F149" s="232" t="s">
        <v>592</v>
      </c>
      <c r="G149" s="40"/>
      <c r="H149" s="40"/>
      <c r="I149" s="227"/>
      <c r="J149" s="40"/>
      <c r="K149" s="40"/>
      <c r="L149" s="44"/>
      <c r="M149" s="228"/>
      <c r="N149" s="229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145</v>
      </c>
      <c r="AU149" s="17" t="s">
        <v>80</v>
      </c>
    </row>
    <row r="150" s="13" customFormat="1">
      <c r="A150" s="13"/>
      <c r="B150" s="233"/>
      <c r="C150" s="234"/>
      <c r="D150" s="225" t="s">
        <v>153</v>
      </c>
      <c r="E150" s="235" t="s">
        <v>19</v>
      </c>
      <c r="F150" s="236" t="s">
        <v>543</v>
      </c>
      <c r="G150" s="234"/>
      <c r="H150" s="237">
        <v>30.399999999999999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153</v>
      </c>
      <c r="AU150" s="243" t="s">
        <v>80</v>
      </c>
      <c r="AV150" s="13" t="s">
        <v>80</v>
      </c>
      <c r="AW150" s="13" t="s">
        <v>33</v>
      </c>
      <c r="AX150" s="13" t="s">
        <v>78</v>
      </c>
      <c r="AY150" s="243" t="s">
        <v>132</v>
      </c>
    </row>
    <row r="151" s="2" customFormat="1" ht="16.5" customHeight="1">
      <c r="A151" s="38"/>
      <c r="B151" s="39"/>
      <c r="C151" s="212" t="s">
        <v>8</v>
      </c>
      <c r="D151" s="212" t="s">
        <v>134</v>
      </c>
      <c r="E151" s="213" t="s">
        <v>569</v>
      </c>
      <c r="F151" s="214" t="s">
        <v>570</v>
      </c>
      <c r="G151" s="215" t="s">
        <v>195</v>
      </c>
      <c r="H151" s="216">
        <v>13</v>
      </c>
      <c r="I151" s="217"/>
      <c r="J151" s="218">
        <f>ROUND(I151*H151,2)</f>
        <v>0</v>
      </c>
      <c r="K151" s="214" t="s">
        <v>19</v>
      </c>
      <c r="L151" s="44"/>
      <c r="M151" s="219" t="s">
        <v>19</v>
      </c>
      <c r="N151" s="220" t="s">
        <v>42</v>
      </c>
      <c r="O151" s="84"/>
      <c r="P151" s="221">
        <f>O151*H151</f>
        <v>0</v>
      </c>
      <c r="Q151" s="221">
        <v>0</v>
      </c>
      <c r="R151" s="221">
        <f>Q151*H151</f>
        <v>0</v>
      </c>
      <c r="S151" s="221">
        <v>0</v>
      </c>
      <c r="T151" s="22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3" t="s">
        <v>139</v>
      </c>
      <c r="AT151" s="223" t="s">
        <v>134</v>
      </c>
      <c r="AU151" s="223" t="s">
        <v>80</v>
      </c>
      <c r="AY151" s="17" t="s">
        <v>132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7" t="s">
        <v>78</v>
      </c>
      <c r="BK151" s="224">
        <f>ROUND(I151*H151,2)</f>
        <v>0</v>
      </c>
      <c r="BL151" s="17" t="s">
        <v>139</v>
      </c>
      <c r="BM151" s="223" t="s">
        <v>571</v>
      </c>
    </row>
    <row r="152" s="2" customFormat="1">
      <c r="A152" s="38"/>
      <c r="B152" s="39"/>
      <c r="C152" s="40"/>
      <c r="D152" s="225" t="s">
        <v>141</v>
      </c>
      <c r="E152" s="40"/>
      <c r="F152" s="226" t="s">
        <v>570</v>
      </c>
      <c r="G152" s="40"/>
      <c r="H152" s="40"/>
      <c r="I152" s="227"/>
      <c r="J152" s="40"/>
      <c r="K152" s="40"/>
      <c r="L152" s="44"/>
      <c r="M152" s="228"/>
      <c r="N152" s="229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141</v>
      </c>
      <c r="AU152" s="17" t="s">
        <v>80</v>
      </c>
    </row>
    <row r="153" s="2" customFormat="1">
      <c r="A153" s="38"/>
      <c r="B153" s="39"/>
      <c r="C153" s="40"/>
      <c r="D153" s="225" t="s">
        <v>145</v>
      </c>
      <c r="E153" s="40"/>
      <c r="F153" s="232" t="s">
        <v>593</v>
      </c>
      <c r="G153" s="40"/>
      <c r="H153" s="40"/>
      <c r="I153" s="227"/>
      <c r="J153" s="40"/>
      <c r="K153" s="40"/>
      <c r="L153" s="44"/>
      <c r="M153" s="228"/>
      <c r="N153" s="229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145</v>
      </c>
      <c r="AU153" s="17" t="s">
        <v>80</v>
      </c>
    </row>
    <row r="154" s="13" customFormat="1">
      <c r="A154" s="13"/>
      <c r="B154" s="233"/>
      <c r="C154" s="234"/>
      <c r="D154" s="225" t="s">
        <v>153</v>
      </c>
      <c r="E154" s="235" t="s">
        <v>19</v>
      </c>
      <c r="F154" s="236" t="s">
        <v>594</v>
      </c>
      <c r="G154" s="234"/>
      <c r="H154" s="237">
        <v>13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153</v>
      </c>
      <c r="AU154" s="243" t="s">
        <v>80</v>
      </c>
      <c r="AV154" s="13" t="s">
        <v>80</v>
      </c>
      <c r="AW154" s="13" t="s">
        <v>33</v>
      </c>
      <c r="AX154" s="13" t="s">
        <v>78</v>
      </c>
      <c r="AY154" s="243" t="s">
        <v>132</v>
      </c>
    </row>
    <row r="155" s="2" customFormat="1" ht="16.5" customHeight="1">
      <c r="A155" s="38"/>
      <c r="B155" s="39"/>
      <c r="C155" s="212" t="s">
        <v>290</v>
      </c>
      <c r="D155" s="212" t="s">
        <v>134</v>
      </c>
      <c r="E155" s="213" t="s">
        <v>425</v>
      </c>
      <c r="F155" s="214" t="s">
        <v>426</v>
      </c>
      <c r="G155" s="215" t="s">
        <v>402</v>
      </c>
      <c r="H155" s="216">
        <v>5.7000000000000002</v>
      </c>
      <c r="I155" s="217"/>
      <c r="J155" s="218">
        <f>ROUND(I155*H155,2)</f>
        <v>0</v>
      </c>
      <c r="K155" s="214" t="s">
        <v>138</v>
      </c>
      <c r="L155" s="44"/>
      <c r="M155" s="219" t="s">
        <v>19</v>
      </c>
      <c r="N155" s="220" t="s">
        <v>42</v>
      </c>
      <c r="O155" s="84"/>
      <c r="P155" s="221">
        <f>O155*H155</f>
        <v>0</v>
      </c>
      <c r="Q155" s="221">
        <v>0</v>
      </c>
      <c r="R155" s="221">
        <f>Q155*H155</f>
        <v>0</v>
      </c>
      <c r="S155" s="221">
        <v>0</v>
      </c>
      <c r="T155" s="22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3" t="s">
        <v>139</v>
      </c>
      <c r="AT155" s="223" t="s">
        <v>134</v>
      </c>
      <c r="AU155" s="223" t="s">
        <v>80</v>
      </c>
      <c r="AY155" s="17" t="s">
        <v>132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7" t="s">
        <v>78</v>
      </c>
      <c r="BK155" s="224">
        <f>ROUND(I155*H155,2)</f>
        <v>0</v>
      </c>
      <c r="BL155" s="17" t="s">
        <v>139</v>
      </c>
      <c r="BM155" s="223" t="s">
        <v>574</v>
      </c>
    </row>
    <row r="156" s="2" customFormat="1">
      <c r="A156" s="38"/>
      <c r="B156" s="39"/>
      <c r="C156" s="40"/>
      <c r="D156" s="225" t="s">
        <v>141</v>
      </c>
      <c r="E156" s="40"/>
      <c r="F156" s="226" t="s">
        <v>428</v>
      </c>
      <c r="G156" s="40"/>
      <c r="H156" s="40"/>
      <c r="I156" s="227"/>
      <c r="J156" s="40"/>
      <c r="K156" s="40"/>
      <c r="L156" s="44"/>
      <c r="M156" s="228"/>
      <c r="N156" s="229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141</v>
      </c>
      <c r="AU156" s="17" t="s">
        <v>80</v>
      </c>
    </row>
    <row r="157" s="2" customFormat="1">
      <c r="A157" s="38"/>
      <c r="B157" s="39"/>
      <c r="C157" s="40"/>
      <c r="D157" s="230" t="s">
        <v>143</v>
      </c>
      <c r="E157" s="40"/>
      <c r="F157" s="231" t="s">
        <v>429</v>
      </c>
      <c r="G157" s="40"/>
      <c r="H157" s="40"/>
      <c r="I157" s="227"/>
      <c r="J157" s="40"/>
      <c r="K157" s="40"/>
      <c r="L157" s="44"/>
      <c r="M157" s="228"/>
      <c r="N157" s="229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143</v>
      </c>
      <c r="AU157" s="17" t="s">
        <v>80</v>
      </c>
    </row>
    <row r="158" s="2" customFormat="1">
      <c r="A158" s="38"/>
      <c r="B158" s="39"/>
      <c r="C158" s="40"/>
      <c r="D158" s="225" t="s">
        <v>145</v>
      </c>
      <c r="E158" s="40"/>
      <c r="F158" s="232" t="s">
        <v>585</v>
      </c>
      <c r="G158" s="40"/>
      <c r="H158" s="40"/>
      <c r="I158" s="227"/>
      <c r="J158" s="40"/>
      <c r="K158" s="40"/>
      <c r="L158" s="44"/>
      <c r="M158" s="228"/>
      <c r="N158" s="229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145</v>
      </c>
      <c r="AU158" s="17" t="s">
        <v>80</v>
      </c>
    </row>
    <row r="159" s="13" customFormat="1">
      <c r="A159" s="13"/>
      <c r="B159" s="233"/>
      <c r="C159" s="234"/>
      <c r="D159" s="225" t="s">
        <v>153</v>
      </c>
      <c r="E159" s="235" t="s">
        <v>19</v>
      </c>
      <c r="F159" s="236" t="s">
        <v>586</v>
      </c>
      <c r="G159" s="234"/>
      <c r="H159" s="237">
        <v>5.7000000000000002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153</v>
      </c>
      <c r="AU159" s="243" t="s">
        <v>80</v>
      </c>
      <c r="AV159" s="13" t="s">
        <v>80</v>
      </c>
      <c r="AW159" s="13" t="s">
        <v>33</v>
      </c>
      <c r="AX159" s="13" t="s">
        <v>78</v>
      </c>
      <c r="AY159" s="243" t="s">
        <v>132</v>
      </c>
    </row>
    <row r="160" s="2" customFormat="1" ht="21.75" customHeight="1">
      <c r="A160" s="38"/>
      <c r="B160" s="39"/>
      <c r="C160" s="212" t="s">
        <v>297</v>
      </c>
      <c r="D160" s="212" t="s">
        <v>134</v>
      </c>
      <c r="E160" s="213" t="s">
        <v>433</v>
      </c>
      <c r="F160" s="214" t="s">
        <v>434</v>
      </c>
      <c r="G160" s="215" t="s">
        <v>402</v>
      </c>
      <c r="H160" s="216">
        <v>5.7000000000000002</v>
      </c>
      <c r="I160" s="217"/>
      <c r="J160" s="218">
        <f>ROUND(I160*H160,2)</f>
        <v>0</v>
      </c>
      <c r="K160" s="214" t="s">
        <v>138</v>
      </c>
      <c r="L160" s="44"/>
      <c r="M160" s="219" t="s">
        <v>19</v>
      </c>
      <c r="N160" s="220" t="s">
        <v>42</v>
      </c>
      <c r="O160" s="84"/>
      <c r="P160" s="221">
        <f>O160*H160</f>
        <v>0</v>
      </c>
      <c r="Q160" s="221">
        <v>0</v>
      </c>
      <c r="R160" s="221">
        <f>Q160*H160</f>
        <v>0</v>
      </c>
      <c r="S160" s="221">
        <v>0</v>
      </c>
      <c r="T160" s="22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3" t="s">
        <v>139</v>
      </c>
      <c r="AT160" s="223" t="s">
        <v>134</v>
      </c>
      <c r="AU160" s="223" t="s">
        <v>80</v>
      </c>
      <c r="AY160" s="17" t="s">
        <v>132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7" t="s">
        <v>78</v>
      </c>
      <c r="BK160" s="224">
        <f>ROUND(I160*H160,2)</f>
        <v>0</v>
      </c>
      <c r="BL160" s="17" t="s">
        <v>139</v>
      </c>
      <c r="BM160" s="223" t="s">
        <v>577</v>
      </c>
    </row>
    <row r="161" s="2" customFormat="1">
      <c r="A161" s="38"/>
      <c r="B161" s="39"/>
      <c r="C161" s="40"/>
      <c r="D161" s="225" t="s">
        <v>141</v>
      </c>
      <c r="E161" s="40"/>
      <c r="F161" s="226" t="s">
        <v>436</v>
      </c>
      <c r="G161" s="40"/>
      <c r="H161" s="40"/>
      <c r="I161" s="227"/>
      <c r="J161" s="40"/>
      <c r="K161" s="40"/>
      <c r="L161" s="44"/>
      <c r="M161" s="228"/>
      <c r="N161" s="229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141</v>
      </c>
      <c r="AU161" s="17" t="s">
        <v>80</v>
      </c>
    </row>
    <row r="162" s="2" customFormat="1">
      <c r="A162" s="38"/>
      <c r="B162" s="39"/>
      <c r="C162" s="40"/>
      <c r="D162" s="230" t="s">
        <v>143</v>
      </c>
      <c r="E162" s="40"/>
      <c r="F162" s="231" t="s">
        <v>437</v>
      </c>
      <c r="G162" s="40"/>
      <c r="H162" s="40"/>
      <c r="I162" s="227"/>
      <c r="J162" s="40"/>
      <c r="K162" s="40"/>
      <c r="L162" s="44"/>
      <c r="M162" s="228"/>
      <c r="N162" s="229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143</v>
      </c>
      <c r="AU162" s="17" t="s">
        <v>80</v>
      </c>
    </row>
    <row r="163" s="2" customFormat="1">
      <c r="A163" s="38"/>
      <c r="B163" s="39"/>
      <c r="C163" s="40"/>
      <c r="D163" s="225" t="s">
        <v>145</v>
      </c>
      <c r="E163" s="40"/>
      <c r="F163" s="232" t="s">
        <v>438</v>
      </c>
      <c r="G163" s="40"/>
      <c r="H163" s="40"/>
      <c r="I163" s="227"/>
      <c r="J163" s="40"/>
      <c r="K163" s="40"/>
      <c r="L163" s="44"/>
      <c r="M163" s="228"/>
      <c r="N163" s="229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145</v>
      </c>
      <c r="AU163" s="17" t="s">
        <v>80</v>
      </c>
    </row>
    <row r="164" s="2" customFormat="1" ht="24.15" customHeight="1">
      <c r="A164" s="38"/>
      <c r="B164" s="39"/>
      <c r="C164" s="212" t="s">
        <v>302</v>
      </c>
      <c r="D164" s="212" t="s">
        <v>134</v>
      </c>
      <c r="E164" s="213" t="s">
        <v>440</v>
      </c>
      <c r="F164" s="214" t="s">
        <v>441</v>
      </c>
      <c r="G164" s="215" t="s">
        <v>402</v>
      </c>
      <c r="H164" s="216">
        <v>28.5</v>
      </c>
      <c r="I164" s="217"/>
      <c r="J164" s="218">
        <f>ROUND(I164*H164,2)</f>
        <v>0</v>
      </c>
      <c r="K164" s="214" t="s">
        <v>138</v>
      </c>
      <c r="L164" s="44"/>
      <c r="M164" s="219" t="s">
        <v>19</v>
      </c>
      <c r="N164" s="220" t="s">
        <v>42</v>
      </c>
      <c r="O164" s="84"/>
      <c r="P164" s="221">
        <f>O164*H164</f>
        <v>0</v>
      </c>
      <c r="Q164" s="221">
        <v>0</v>
      </c>
      <c r="R164" s="221">
        <f>Q164*H164</f>
        <v>0</v>
      </c>
      <c r="S164" s="221">
        <v>0</v>
      </c>
      <c r="T164" s="22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3" t="s">
        <v>139</v>
      </c>
      <c r="AT164" s="223" t="s">
        <v>134</v>
      </c>
      <c r="AU164" s="223" t="s">
        <v>80</v>
      </c>
      <c r="AY164" s="17" t="s">
        <v>132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7" t="s">
        <v>78</v>
      </c>
      <c r="BK164" s="224">
        <f>ROUND(I164*H164,2)</f>
        <v>0</v>
      </c>
      <c r="BL164" s="17" t="s">
        <v>139</v>
      </c>
      <c r="BM164" s="223" t="s">
        <v>578</v>
      </c>
    </row>
    <row r="165" s="2" customFormat="1">
      <c r="A165" s="38"/>
      <c r="B165" s="39"/>
      <c r="C165" s="40"/>
      <c r="D165" s="225" t="s">
        <v>141</v>
      </c>
      <c r="E165" s="40"/>
      <c r="F165" s="226" t="s">
        <v>443</v>
      </c>
      <c r="G165" s="40"/>
      <c r="H165" s="40"/>
      <c r="I165" s="227"/>
      <c r="J165" s="40"/>
      <c r="K165" s="40"/>
      <c r="L165" s="44"/>
      <c r="M165" s="228"/>
      <c r="N165" s="229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141</v>
      </c>
      <c r="AU165" s="17" t="s">
        <v>80</v>
      </c>
    </row>
    <row r="166" s="2" customFormat="1">
      <c r="A166" s="38"/>
      <c r="B166" s="39"/>
      <c r="C166" s="40"/>
      <c r="D166" s="230" t="s">
        <v>143</v>
      </c>
      <c r="E166" s="40"/>
      <c r="F166" s="231" t="s">
        <v>444</v>
      </c>
      <c r="G166" s="40"/>
      <c r="H166" s="40"/>
      <c r="I166" s="227"/>
      <c r="J166" s="40"/>
      <c r="K166" s="40"/>
      <c r="L166" s="44"/>
      <c r="M166" s="228"/>
      <c r="N166" s="229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143</v>
      </c>
      <c r="AU166" s="17" t="s">
        <v>80</v>
      </c>
    </row>
    <row r="167" s="2" customFormat="1">
      <c r="A167" s="38"/>
      <c r="B167" s="39"/>
      <c r="C167" s="40"/>
      <c r="D167" s="225" t="s">
        <v>145</v>
      </c>
      <c r="E167" s="40"/>
      <c r="F167" s="232" t="s">
        <v>438</v>
      </c>
      <c r="G167" s="40"/>
      <c r="H167" s="40"/>
      <c r="I167" s="227"/>
      <c r="J167" s="40"/>
      <c r="K167" s="40"/>
      <c r="L167" s="44"/>
      <c r="M167" s="228"/>
      <c r="N167" s="229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145</v>
      </c>
      <c r="AU167" s="17" t="s">
        <v>80</v>
      </c>
    </row>
    <row r="168" s="13" customFormat="1">
      <c r="A168" s="13"/>
      <c r="B168" s="233"/>
      <c r="C168" s="234"/>
      <c r="D168" s="225" t="s">
        <v>153</v>
      </c>
      <c r="E168" s="234"/>
      <c r="F168" s="236" t="s">
        <v>587</v>
      </c>
      <c r="G168" s="234"/>
      <c r="H168" s="237">
        <v>28.5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153</v>
      </c>
      <c r="AU168" s="243" t="s">
        <v>80</v>
      </c>
      <c r="AV168" s="13" t="s">
        <v>80</v>
      </c>
      <c r="AW168" s="13" t="s">
        <v>4</v>
      </c>
      <c r="AX168" s="13" t="s">
        <v>78</v>
      </c>
      <c r="AY168" s="243" t="s">
        <v>132</v>
      </c>
    </row>
    <row r="169" s="2" customFormat="1" ht="16.5" customHeight="1">
      <c r="A169" s="38"/>
      <c r="B169" s="39"/>
      <c r="C169" s="244" t="s">
        <v>307</v>
      </c>
      <c r="D169" s="244" t="s">
        <v>163</v>
      </c>
      <c r="E169" s="245" t="s">
        <v>447</v>
      </c>
      <c r="F169" s="246" t="s">
        <v>448</v>
      </c>
      <c r="G169" s="247" t="s">
        <v>402</v>
      </c>
      <c r="H169" s="248">
        <v>5.7000000000000002</v>
      </c>
      <c r="I169" s="249"/>
      <c r="J169" s="250">
        <f>ROUND(I169*H169,2)</f>
        <v>0</v>
      </c>
      <c r="K169" s="246" t="s">
        <v>138</v>
      </c>
      <c r="L169" s="251"/>
      <c r="M169" s="252" t="s">
        <v>19</v>
      </c>
      <c r="N169" s="253" t="s">
        <v>42</v>
      </c>
      <c r="O169" s="84"/>
      <c r="P169" s="221">
        <f>O169*H169</f>
        <v>0</v>
      </c>
      <c r="Q169" s="221">
        <v>0</v>
      </c>
      <c r="R169" s="221">
        <f>Q169*H169</f>
        <v>0</v>
      </c>
      <c r="S169" s="221">
        <v>0</v>
      </c>
      <c r="T169" s="22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3" t="s">
        <v>167</v>
      </c>
      <c r="AT169" s="223" t="s">
        <v>163</v>
      </c>
      <c r="AU169" s="223" t="s">
        <v>80</v>
      </c>
      <c r="AY169" s="17" t="s">
        <v>132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7" t="s">
        <v>78</v>
      </c>
      <c r="BK169" s="224">
        <f>ROUND(I169*H169,2)</f>
        <v>0</v>
      </c>
      <c r="BL169" s="17" t="s">
        <v>139</v>
      </c>
      <c r="BM169" s="223" t="s">
        <v>580</v>
      </c>
    </row>
    <row r="170" s="2" customFormat="1">
      <c r="A170" s="38"/>
      <c r="B170" s="39"/>
      <c r="C170" s="40"/>
      <c r="D170" s="225" t="s">
        <v>141</v>
      </c>
      <c r="E170" s="40"/>
      <c r="F170" s="226" t="s">
        <v>448</v>
      </c>
      <c r="G170" s="40"/>
      <c r="H170" s="40"/>
      <c r="I170" s="227"/>
      <c r="J170" s="40"/>
      <c r="K170" s="40"/>
      <c r="L170" s="44"/>
      <c r="M170" s="268"/>
      <c r="N170" s="269"/>
      <c r="O170" s="270"/>
      <c r="P170" s="270"/>
      <c r="Q170" s="270"/>
      <c r="R170" s="270"/>
      <c r="S170" s="270"/>
      <c r="T170" s="271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141</v>
      </c>
      <c r="AU170" s="17" t="s">
        <v>80</v>
      </c>
    </row>
    <row r="171" s="2" customFormat="1" ht="6.96" customHeight="1">
      <c r="A171" s="38"/>
      <c r="B171" s="59"/>
      <c r="C171" s="60"/>
      <c r="D171" s="60"/>
      <c r="E171" s="60"/>
      <c r="F171" s="60"/>
      <c r="G171" s="60"/>
      <c r="H171" s="60"/>
      <c r="I171" s="60"/>
      <c r="J171" s="60"/>
      <c r="K171" s="60"/>
      <c r="L171" s="44"/>
      <c r="M171" s="38"/>
      <c r="O171" s="38"/>
      <c r="P171" s="38"/>
      <c r="Q171" s="38"/>
      <c r="R171" s="38"/>
      <c r="S171" s="38"/>
      <c r="T171" s="38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</row>
  </sheetData>
  <sheetProtection sheet="1" autoFilter="0" formatColumns="0" formatRows="0" objects="1" scenarios="1" spinCount="100000" saltValue="7P0yC1J5xJtaOiQB7/igaoTZdwyn+rHu8k2W5RR5MMlwXYUEeQzckvmJIqPdovb9ch++AqIDZf17HLYqTNMiDw==" hashValue="N76Hsyo2cOK88Wh3N9eBjVYdYJZjpliA9Hxx/1MivCk0jRDajQMiFxxl4lj/028dSIeo5d6sBqz8+e7dvWvoEg==" algorithmName="SHA-512" password="CC35"/>
  <autoFilter ref="C86:K17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2" r:id="rId1" display="https://podminky.urs.cz/item/CS_URS_2022_02/111111332"/>
    <hyperlink ref="F97" r:id="rId2" display="https://podminky.urs.cz/item/CS_URS_2022_02/111151131"/>
    <hyperlink ref="F102" r:id="rId3" display="https://podminky.urs.cz/item/CS_URS_2022_02/184813134"/>
    <hyperlink ref="F107" r:id="rId4" display="https://podminky.urs.cz/item/CS_URS_2022_02/184813138"/>
    <hyperlink ref="F116" r:id="rId5" display="https://podminky.urs.cz/item/CS_URS_2022_02/184852321"/>
    <hyperlink ref="F121" r:id="rId6" display="https://podminky.urs.cz/item/CS_URS_2022_02/184911111"/>
    <hyperlink ref="F148" r:id="rId7" display="https://podminky.urs.cz/item/CS_URS_2022_02/185804213"/>
    <hyperlink ref="F157" r:id="rId8" display="https://podminky.urs.cz/item/CS_URS_2022_02/185804311"/>
    <hyperlink ref="F162" r:id="rId9" display="https://podminky.urs.cz/item/CS_URS_2022_02/185851121"/>
    <hyperlink ref="F166" r:id="rId10" display="https://podminky.urs.cz/item/CS_URS_2022_02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2" customWidth="1"/>
    <col min="2" max="2" width="1.667969" style="272" customWidth="1"/>
    <col min="3" max="4" width="5" style="272" customWidth="1"/>
    <col min="5" max="5" width="11.66016" style="272" customWidth="1"/>
    <col min="6" max="6" width="9.160156" style="272" customWidth="1"/>
    <col min="7" max="7" width="5" style="272" customWidth="1"/>
    <col min="8" max="8" width="77.83203" style="272" customWidth="1"/>
    <col min="9" max="10" width="20" style="272" customWidth="1"/>
    <col min="11" max="11" width="1.667969" style="272" customWidth="1"/>
  </cols>
  <sheetData>
    <row r="1" s="1" customFormat="1" ht="37.5" customHeight="1"/>
    <row r="2" s="1" customFormat="1" ht="7.5" customHeight="1">
      <c r="B2" s="273"/>
      <c r="C2" s="274"/>
      <c r="D2" s="274"/>
      <c r="E2" s="274"/>
      <c r="F2" s="274"/>
      <c r="G2" s="274"/>
      <c r="H2" s="274"/>
      <c r="I2" s="274"/>
      <c r="J2" s="274"/>
      <c r="K2" s="275"/>
    </row>
    <row r="3" s="15" customFormat="1" ht="45" customHeight="1">
      <c r="B3" s="276"/>
      <c r="C3" s="277" t="s">
        <v>595</v>
      </c>
      <c r="D3" s="277"/>
      <c r="E3" s="277"/>
      <c r="F3" s="277"/>
      <c r="G3" s="277"/>
      <c r="H3" s="277"/>
      <c r="I3" s="277"/>
      <c r="J3" s="277"/>
      <c r="K3" s="278"/>
    </row>
    <row r="4" s="1" customFormat="1" ht="25.5" customHeight="1">
      <c r="B4" s="279"/>
      <c r="C4" s="280" t="s">
        <v>596</v>
      </c>
      <c r="D4" s="280"/>
      <c r="E4" s="280"/>
      <c r="F4" s="280"/>
      <c r="G4" s="280"/>
      <c r="H4" s="280"/>
      <c r="I4" s="280"/>
      <c r="J4" s="280"/>
      <c r="K4" s="281"/>
    </row>
    <row r="5" s="1" customFormat="1" ht="5.25" customHeight="1">
      <c r="B5" s="279"/>
      <c r="C5" s="282"/>
      <c r="D5" s="282"/>
      <c r="E5" s="282"/>
      <c r="F5" s="282"/>
      <c r="G5" s="282"/>
      <c r="H5" s="282"/>
      <c r="I5" s="282"/>
      <c r="J5" s="282"/>
      <c r="K5" s="281"/>
    </row>
    <row r="6" s="1" customFormat="1" ht="15" customHeight="1">
      <c r="B6" s="279"/>
      <c r="C6" s="283" t="s">
        <v>597</v>
      </c>
      <c r="D6" s="283"/>
      <c r="E6" s="283"/>
      <c r="F6" s="283"/>
      <c r="G6" s="283"/>
      <c r="H6" s="283"/>
      <c r="I6" s="283"/>
      <c r="J6" s="283"/>
      <c r="K6" s="281"/>
    </row>
    <row r="7" s="1" customFormat="1" ht="15" customHeight="1">
      <c r="B7" s="284"/>
      <c r="C7" s="283" t="s">
        <v>598</v>
      </c>
      <c r="D7" s="283"/>
      <c r="E7" s="283"/>
      <c r="F7" s="283"/>
      <c r="G7" s="283"/>
      <c r="H7" s="283"/>
      <c r="I7" s="283"/>
      <c r="J7" s="283"/>
      <c r="K7" s="281"/>
    </row>
    <row r="8" s="1" customFormat="1" ht="12.75" customHeight="1">
      <c r="B8" s="284"/>
      <c r="C8" s="283"/>
      <c r="D8" s="283"/>
      <c r="E8" s="283"/>
      <c r="F8" s="283"/>
      <c r="G8" s="283"/>
      <c r="H8" s="283"/>
      <c r="I8" s="283"/>
      <c r="J8" s="283"/>
      <c r="K8" s="281"/>
    </row>
    <row r="9" s="1" customFormat="1" ht="15" customHeight="1">
      <c r="B9" s="284"/>
      <c r="C9" s="283" t="s">
        <v>599</v>
      </c>
      <c r="D9" s="283"/>
      <c r="E9" s="283"/>
      <c r="F9" s="283"/>
      <c r="G9" s="283"/>
      <c r="H9" s="283"/>
      <c r="I9" s="283"/>
      <c r="J9" s="283"/>
      <c r="K9" s="281"/>
    </row>
    <row r="10" s="1" customFormat="1" ht="15" customHeight="1">
      <c r="B10" s="284"/>
      <c r="C10" s="283"/>
      <c r="D10" s="283" t="s">
        <v>600</v>
      </c>
      <c r="E10" s="283"/>
      <c r="F10" s="283"/>
      <c r="G10" s="283"/>
      <c r="H10" s="283"/>
      <c r="I10" s="283"/>
      <c r="J10" s="283"/>
      <c r="K10" s="281"/>
    </row>
    <row r="11" s="1" customFormat="1" ht="15" customHeight="1">
      <c r="B11" s="284"/>
      <c r="C11" s="285"/>
      <c r="D11" s="283" t="s">
        <v>601</v>
      </c>
      <c r="E11" s="283"/>
      <c r="F11" s="283"/>
      <c r="G11" s="283"/>
      <c r="H11" s="283"/>
      <c r="I11" s="283"/>
      <c r="J11" s="283"/>
      <c r="K11" s="281"/>
    </row>
    <row r="12" s="1" customFormat="1" ht="15" customHeight="1">
      <c r="B12" s="284"/>
      <c r="C12" s="285"/>
      <c r="D12" s="283"/>
      <c r="E12" s="283"/>
      <c r="F12" s="283"/>
      <c r="G12" s="283"/>
      <c r="H12" s="283"/>
      <c r="I12" s="283"/>
      <c r="J12" s="283"/>
      <c r="K12" s="281"/>
    </row>
    <row r="13" s="1" customFormat="1" ht="15" customHeight="1">
      <c r="B13" s="284"/>
      <c r="C13" s="285"/>
      <c r="D13" s="286" t="s">
        <v>602</v>
      </c>
      <c r="E13" s="283"/>
      <c r="F13" s="283"/>
      <c r="G13" s="283"/>
      <c r="H13" s="283"/>
      <c r="I13" s="283"/>
      <c r="J13" s="283"/>
      <c r="K13" s="281"/>
    </row>
    <row r="14" s="1" customFormat="1" ht="12.75" customHeight="1">
      <c r="B14" s="284"/>
      <c r="C14" s="285"/>
      <c r="D14" s="285"/>
      <c r="E14" s="285"/>
      <c r="F14" s="285"/>
      <c r="G14" s="285"/>
      <c r="H14" s="285"/>
      <c r="I14" s="285"/>
      <c r="J14" s="285"/>
      <c r="K14" s="281"/>
    </row>
    <row r="15" s="1" customFormat="1" ht="15" customHeight="1">
      <c r="B15" s="284"/>
      <c r="C15" s="285"/>
      <c r="D15" s="283" t="s">
        <v>603</v>
      </c>
      <c r="E15" s="283"/>
      <c r="F15" s="283"/>
      <c r="G15" s="283"/>
      <c r="H15" s="283"/>
      <c r="I15" s="283"/>
      <c r="J15" s="283"/>
      <c r="K15" s="281"/>
    </row>
    <row r="16" s="1" customFormat="1" ht="15" customHeight="1">
      <c r="B16" s="284"/>
      <c r="C16" s="285"/>
      <c r="D16" s="283" t="s">
        <v>604</v>
      </c>
      <c r="E16" s="283"/>
      <c r="F16" s="283"/>
      <c r="G16" s="283"/>
      <c r="H16" s="283"/>
      <c r="I16" s="283"/>
      <c r="J16" s="283"/>
      <c r="K16" s="281"/>
    </row>
    <row r="17" s="1" customFormat="1" ht="15" customHeight="1">
      <c r="B17" s="284"/>
      <c r="C17" s="285"/>
      <c r="D17" s="283" t="s">
        <v>605</v>
      </c>
      <c r="E17" s="283"/>
      <c r="F17" s="283"/>
      <c r="G17" s="283"/>
      <c r="H17" s="283"/>
      <c r="I17" s="283"/>
      <c r="J17" s="283"/>
      <c r="K17" s="281"/>
    </row>
    <row r="18" s="1" customFormat="1" ht="15" customHeight="1">
      <c r="B18" s="284"/>
      <c r="C18" s="285"/>
      <c r="D18" s="285"/>
      <c r="E18" s="287" t="s">
        <v>77</v>
      </c>
      <c r="F18" s="283" t="s">
        <v>606</v>
      </c>
      <c r="G18" s="283"/>
      <c r="H18" s="283"/>
      <c r="I18" s="283"/>
      <c r="J18" s="283"/>
      <c r="K18" s="281"/>
    </row>
    <row r="19" s="1" customFormat="1" ht="15" customHeight="1">
      <c r="B19" s="284"/>
      <c r="C19" s="285"/>
      <c r="D19" s="285"/>
      <c r="E19" s="287" t="s">
        <v>607</v>
      </c>
      <c r="F19" s="283" t="s">
        <v>608</v>
      </c>
      <c r="G19" s="283"/>
      <c r="H19" s="283"/>
      <c r="I19" s="283"/>
      <c r="J19" s="283"/>
      <c r="K19" s="281"/>
    </row>
    <row r="20" s="1" customFormat="1" ht="15" customHeight="1">
      <c r="B20" s="284"/>
      <c r="C20" s="285"/>
      <c r="D20" s="285"/>
      <c r="E20" s="287" t="s">
        <v>609</v>
      </c>
      <c r="F20" s="283" t="s">
        <v>610</v>
      </c>
      <c r="G20" s="283"/>
      <c r="H20" s="283"/>
      <c r="I20" s="283"/>
      <c r="J20" s="283"/>
      <c r="K20" s="281"/>
    </row>
    <row r="21" s="1" customFormat="1" ht="15" customHeight="1">
      <c r="B21" s="284"/>
      <c r="C21" s="285"/>
      <c r="D21" s="285"/>
      <c r="E21" s="287" t="s">
        <v>611</v>
      </c>
      <c r="F21" s="283" t="s">
        <v>612</v>
      </c>
      <c r="G21" s="283"/>
      <c r="H21" s="283"/>
      <c r="I21" s="283"/>
      <c r="J21" s="283"/>
      <c r="K21" s="281"/>
    </row>
    <row r="22" s="1" customFormat="1" ht="15" customHeight="1">
      <c r="B22" s="284"/>
      <c r="C22" s="285"/>
      <c r="D22" s="285"/>
      <c r="E22" s="287" t="s">
        <v>613</v>
      </c>
      <c r="F22" s="283" t="s">
        <v>614</v>
      </c>
      <c r="G22" s="283"/>
      <c r="H22" s="283"/>
      <c r="I22" s="283"/>
      <c r="J22" s="283"/>
      <c r="K22" s="281"/>
    </row>
    <row r="23" s="1" customFormat="1" ht="15" customHeight="1">
      <c r="B23" s="284"/>
      <c r="C23" s="285"/>
      <c r="D23" s="285"/>
      <c r="E23" s="287" t="s">
        <v>84</v>
      </c>
      <c r="F23" s="283" t="s">
        <v>615</v>
      </c>
      <c r="G23" s="283"/>
      <c r="H23" s="283"/>
      <c r="I23" s="283"/>
      <c r="J23" s="283"/>
      <c r="K23" s="281"/>
    </row>
    <row r="24" s="1" customFormat="1" ht="12.75" customHeight="1">
      <c r="B24" s="284"/>
      <c r="C24" s="285"/>
      <c r="D24" s="285"/>
      <c r="E24" s="285"/>
      <c r="F24" s="285"/>
      <c r="G24" s="285"/>
      <c r="H24" s="285"/>
      <c r="I24" s="285"/>
      <c r="J24" s="285"/>
      <c r="K24" s="281"/>
    </row>
    <row r="25" s="1" customFormat="1" ht="15" customHeight="1">
      <c r="B25" s="284"/>
      <c r="C25" s="283" t="s">
        <v>616</v>
      </c>
      <c r="D25" s="283"/>
      <c r="E25" s="283"/>
      <c r="F25" s="283"/>
      <c r="G25" s="283"/>
      <c r="H25" s="283"/>
      <c r="I25" s="283"/>
      <c r="J25" s="283"/>
      <c r="K25" s="281"/>
    </row>
    <row r="26" s="1" customFormat="1" ht="15" customHeight="1">
      <c r="B26" s="284"/>
      <c r="C26" s="283" t="s">
        <v>617</v>
      </c>
      <c r="D26" s="283"/>
      <c r="E26" s="283"/>
      <c r="F26" s="283"/>
      <c r="G26" s="283"/>
      <c r="H26" s="283"/>
      <c r="I26" s="283"/>
      <c r="J26" s="283"/>
      <c r="K26" s="281"/>
    </row>
    <row r="27" s="1" customFormat="1" ht="15" customHeight="1">
      <c r="B27" s="284"/>
      <c r="C27" s="283"/>
      <c r="D27" s="283" t="s">
        <v>618</v>
      </c>
      <c r="E27" s="283"/>
      <c r="F27" s="283"/>
      <c r="G27" s="283"/>
      <c r="H27" s="283"/>
      <c r="I27" s="283"/>
      <c r="J27" s="283"/>
      <c r="K27" s="281"/>
    </row>
    <row r="28" s="1" customFormat="1" ht="15" customHeight="1">
      <c r="B28" s="284"/>
      <c r="C28" s="285"/>
      <c r="D28" s="283" t="s">
        <v>619</v>
      </c>
      <c r="E28" s="283"/>
      <c r="F28" s="283"/>
      <c r="G28" s="283"/>
      <c r="H28" s="283"/>
      <c r="I28" s="283"/>
      <c r="J28" s="283"/>
      <c r="K28" s="281"/>
    </row>
    <row r="29" s="1" customFormat="1" ht="12.75" customHeight="1">
      <c r="B29" s="284"/>
      <c r="C29" s="285"/>
      <c r="D29" s="285"/>
      <c r="E29" s="285"/>
      <c r="F29" s="285"/>
      <c r="G29" s="285"/>
      <c r="H29" s="285"/>
      <c r="I29" s="285"/>
      <c r="J29" s="285"/>
      <c r="K29" s="281"/>
    </row>
    <row r="30" s="1" customFormat="1" ht="15" customHeight="1">
      <c r="B30" s="284"/>
      <c r="C30" s="285"/>
      <c r="D30" s="283" t="s">
        <v>620</v>
      </c>
      <c r="E30" s="283"/>
      <c r="F30" s="283"/>
      <c r="G30" s="283"/>
      <c r="H30" s="283"/>
      <c r="I30" s="283"/>
      <c r="J30" s="283"/>
      <c r="K30" s="281"/>
    </row>
    <row r="31" s="1" customFormat="1" ht="15" customHeight="1">
      <c r="B31" s="284"/>
      <c r="C31" s="285"/>
      <c r="D31" s="283" t="s">
        <v>621</v>
      </c>
      <c r="E31" s="283"/>
      <c r="F31" s="283"/>
      <c r="G31" s="283"/>
      <c r="H31" s="283"/>
      <c r="I31" s="283"/>
      <c r="J31" s="283"/>
      <c r="K31" s="281"/>
    </row>
    <row r="32" s="1" customFormat="1" ht="12.75" customHeight="1">
      <c r="B32" s="284"/>
      <c r="C32" s="285"/>
      <c r="D32" s="285"/>
      <c r="E32" s="285"/>
      <c r="F32" s="285"/>
      <c r="G32" s="285"/>
      <c r="H32" s="285"/>
      <c r="I32" s="285"/>
      <c r="J32" s="285"/>
      <c r="K32" s="281"/>
    </row>
    <row r="33" s="1" customFormat="1" ht="15" customHeight="1">
      <c r="B33" s="284"/>
      <c r="C33" s="285"/>
      <c r="D33" s="283" t="s">
        <v>622</v>
      </c>
      <c r="E33" s="283"/>
      <c r="F33" s="283"/>
      <c r="G33" s="283"/>
      <c r="H33" s="283"/>
      <c r="I33" s="283"/>
      <c r="J33" s="283"/>
      <c r="K33" s="281"/>
    </row>
    <row r="34" s="1" customFormat="1" ht="15" customHeight="1">
      <c r="B34" s="284"/>
      <c r="C34" s="285"/>
      <c r="D34" s="283" t="s">
        <v>623</v>
      </c>
      <c r="E34" s="283"/>
      <c r="F34" s="283"/>
      <c r="G34" s="283"/>
      <c r="H34" s="283"/>
      <c r="I34" s="283"/>
      <c r="J34" s="283"/>
      <c r="K34" s="281"/>
    </row>
    <row r="35" s="1" customFormat="1" ht="15" customHeight="1">
      <c r="B35" s="284"/>
      <c r="C35" s="285"/>
      <c r="D35" s="283" t="s">
        <v>624</v>
      </c>
      <c r="E35" s="283"/>
      <c r="F35" s="283"/>
      <c r="G35" s="283"/>
      <c r="H35" s="283"/>
      <c r="I35" s="283"/>
      <c r="J35" s="283"/>
      <c r="K35" s="281"/>
    </row>
    <row r="36" s="1" customFormat="1" ht="15" customHeight="1">
      <c r="B36" s="284"/>
      <c r="C36" s="285"/>
      <c r="D36" s="283"/>
      <c r="E36" s="286" t="s">
        <v>118</v>
      </c>
      <c r="F36" s="283"/>
      <c r="G36" s="283" t="s">
        <v>625</v>
      </c>
      <c r="H36" s="283"/>
      <c r="I36" s="283"/>
      <c r="J36" s="283"/>
      <c r="K36" s="281"/>
    </row>
    <row r="37" s="1" customFormat="1" ht="30.75" customHeight="1">
      <c r="B37" s="284"/>
      <c r="C37" s="285"/>
      <c r="D37" s="283"/>
      <c r="E37" s="286" t="s">
        <v>626</v>
      </c>
      <c r="F37" s="283"/>
      <c r="G37" s="283" t="s">
        <v>627</v>
      </c>
      <c r="H37" s="283"/>
      <c r="I37" s="283"/>
      <c r="J37" s="283"/>
      <c r="K37" s="281"/>
    </row>
    <row r="38" s="1" customFormat="1" ht="15" customHeight="1">
      <c r="B38" s="284"/>
      <c r="C38" s="285"/>
      <c r="D38" s="283"/>
      <c r="E38" s="286" t="s">
        <v>52</v>
      </c>
      <c r="F38" s="283"/>
      <c r="G38" s="283" t="s">
        <v>628</v>
      </c>
      <c r="H38" s="283"/>
      <c r="I38" s="283"/>
      <c r="J38" s="283"/>
      <c r="K38" s="281"/>
    </row>
    <row r="39" s="1" customFormat="1" ht="15" customHeight="1">
      <c r="B39" s="284"/>
      <c r="C39" s="285"/>
      <c r="D39" s="283"/>
      <c r="E39" s="286" t="s">
        <v>53</v>
      </c>
      <c r="F39" s="283"/>
      <c r="G39" s="283" t="s">
        <v>629</v>
      </c>
      <c r="H39" s="283"/>
      <c r="I39" s="283"/>
      <c r="J39" s="283"/>
      <c r="K39" s="281"/>
    </row>
    <row r="40" s="1" customFormat="1" ht="15" customHeight="1">
      <c r="B40" s="284"/>
      <c r="C40" s="285"/>
      <c r="D40" s="283"/>
      <c r="E40" s="286" t="s">
        <v>119</v>
      </c>
      <c r="F40" s="283"/>
      <c r="G40" s="283" t="s">
        <v>630</v>
      </c>
      <c r="H40" s="283"/>
      <c r="I40" s="283"/>
      <c r="J40" s="283"/>
      <c r="K40" s="281"/>
    </row>
    <row r="41" s="1" customFormat="1" ht="15" customHeight="1">
      <c r="B41" s="284"/>
      <c r="C41" s="285"/>
      <c r="D41" s="283"/>
      <c r="E41" s="286" t="s">
        <v>120</v>
      </c>
      <c r="F41" s="283"/>
      <c r="G41" s="283" t="s">
        <v>631</v>
      </c>
      <c r="H41" s="283"/>
      <c r="I41" s="283"/>
      <c r="J41" s="283"/>
      <c r="K41" s="281"/>
    </row>
    <row r="42" s="1" customFormat="1" ht="15" customHeight="1">
      <c r="B42" s="284"/>
      <c r="C42" s="285"/>
      <c r="D42" s="283"/>
      <c r="E42" s="286" t="s">
        <v>632</v>
      </c>
      <c r="F42" s="283"/>
      <c r="G42" s="283" t="s">
        <v>633</v>
      </c>
      <c r="H42" s="283"/>
      <c r="I42" s="283"/>
      <c r="J42" s="283"/>
      <c r="K42" s="281"/>
    </row>
    <row r="43" s="1" customFormat="1" ht="15" customHeight="1">
      <c r="B43" s="284"/>
      <c r="C43" s="285"/>
      <c r="D43" s="283"/>
      <c r="E43" s="286"/>
      <c r="F43" s="283"/>
      <c r="G43" s="283" t="s">
        <v>634</v>
      </c>
      <c r="H43" s="283"/>
      <c r="I43" s="283"/>
      <c r="J43" s="283"/>
      <c r="K43" s="281"/>
    </row>
    <row r="44" s="1" customFormat="1" ht="15" customHeight="1">
      <c r="B44" s="284"/>
      <c r="C44" s="285"/>
      <c r="D44" s="283"/>
      <c r="E44" s="286" t="s">
        <v>635</v>
      </c>
      <c r="F44" s="283"/>
      <c r="G44" s="283" t="s">
        <v>636</v>
      </c>
      <c r="H44" s="283"/>
      <c r="I44" s="283"/>
      <c r="J44" s="283"/>
      <c r="K44" s="281"/>
    </row>
    <row r="45" s="1" customFormat="1" ht="15" customHeight="1">
      <c r="B45" s="284"/>
      <c r="C45" s="285"/>
      <c r="D45" s="283"/>
      <c r="E45" s="286" t="s">
        <v>122</v>
      </c>
      <c r="F45" s="283"/>
      <c r="G45" s="283" t="s">
        <v>637</v>
      </c>
      <c r="H45" s="283"/>
      <c r="I45" s="283"/>
      <c r="J45" s="283"/>
      <c r="K45" s="281"/>
    </row>
    <row r="46" s="1" customFormat="1" ht="12.75" customHeight="1">
      <c r="B46" s="284"/>
      <c r="C46" s="285"/>
      <c r="D46" s="283"/>
      <c r="E46" s="283"/>
      <c r="F46" s="283"/>
      <c r="G46" s="283"/>
      <c r="H46" s="283"/>
      <c r="I46" s="283"/>
      <c r="J46" s="283"/>
      <c r="K46" s="281"/>
    </row>
    <row r="47" s="1" customFormat="1" ht="15" customHeight="1">
      <c r="B47" s="284"/>
      <c r="C47" s="285"/>
      <c r="D47" s="283" t="s">
        <v>638</v>
      </c>
      <c r="E47" s="283"/>
      <c r="F47" s="283"/>
      <c r="G47" s="283"/>
      <c r="H47" s="283"/>
      <c r="I47" s="283"/>
      <c r="J47" s="283"/>
      <c r="K47" s="281"/>
    </row>
    <row r="48" s="1" customFormat="1" ht="15" customHeight="1">
      <c r="B48" s="284"/>
      <c r="C48" s="285"/>
      <c r="D48" s="285"/>
      <c r="E48" s="283" t="s">
        <v>639</v>
      </c>
      <c r="F48" s="283"/>
      <c r="G48" s="283"/>
      <c r="H48" s="283"/>
      <c r="I48" s="283"/>
      <c r="J48" s="283"/>
      <c r="K48" s="281"/>
    </row>
    <row r="49" s="1" customFormat="1" ht="15" customHeight="1">
      <c r="B49" s="284"/>
      <c r="C49" s="285"/>
      <c r="D49" s="285"/>
      <c r="E49" s="283" t="s">
        <v>640</v>
      </c>
      <c r="F49" s="283"/>
      <c r="G49" s="283"/>
      <c r="H49" s="283"/>
      <c r="I49" s="283"/>
      <c r="J49" s="283"/>
      <c r="K49" s="281"/>
    </row>
    <row r="50" s="1" customFormat="1" ht="15" customHeight="1">
      <c r="B50" s="284"/>
      <c r="C50" s="285"/>
      <c r="D50" s="285"/>
      <c r="E50" s="283" t="s">
        <v>641</v>
      </c>
      <c r="F50" s="283"/>
      <c r="G50" s="283"/>
      <c r="H50" s="283"/>
      <c r="I50" s="283"/>
      <c r="J50" s="283"/>
      <c r="K50" s="281"/>
    </row>
    <row r="51" s="1" customFormat="1" ht="15" customHeight="1">
      <c r="B51" s="284"/>
      <c r="C51" s="285"/>
      <c r="D51" s="283" t="s">
        <v>642</v>
      </c>
      <c r="E51" s="283"/>
      <c r="F51" s="283"/>
      <c r="G51" s="283"/>
      <c r="H51" s="283"/>
      <c r="I51" s="283"/>
      <c r="J51" s="283"/>
      <c r="K51" s="281"/>
    </row>
    <row r="52" s="1" customFormat="1" ht="25.5" customHeight="1">
      <c r="B52" s="279"/>
      <c r="C52" s="280" t="s">
        <v>643</v>
      </c>
      <c r="D52" s="280"/>
      <c r="E52" s="280"/>
      <c r="F52" s="280"/>
      <c r="G52" s="280"/>
      <c r="H52" s="280"/>
      <c r="I52" s="280"/>
      <c r="J52" s="280"/>
      <c r="K52" s="281"/>
    </row>
    <row r="53" s="1" customFormat="1" ht="5.25" customHeight="1">
      <c r="B53" s="279"/>
      <c r="C53" s="282"/>
      <c r="D53" s="282"/>
      <c r="E53" s="282"/>
      <c r="F53" s="282"/>
      <c r="G53" s="282"/>
      <c r="H53" s="282"/>
      <c r="I53" s="282"/>
      <c r="J53" s="282"/>
      <c r="K53" s="281"/>
    </row>
    <row r="54" s="1" customFormat="1" ht="15" customHeight="1">
      <c r="B54" s="279"/>
      <c r="C54" s="283" t="s">
        <v>644</v>
      </c>
      <c r="D54" s="283"/>
      <c r="E54" s="283"/>
      <c r="F54" s="283"/>
      <c r="G54" s="283"/>
      <c r="H54" s="283"/>
      <c r="I54" s="283"/>
      <c r="J54" s="283"/>
      <c r="K54" s="281"/>
    </row>
    <row r="55" s="1" customFormat="1" ht="15" customHeight="1">
      <c r="B55" s="279"/>
      <c r="C55" s="283" t="s">
        <v>645</v>
      </c>
      <c r="D55" s="283"/>
      <c r="E55" s="283"/>
      <c r="F55" s="283"/>
      <c r="G55" s="283"/>
      <c r="H55" s="283"/>
      <c r="I55" s="283"/>
      <c r="J55" s="283"/>
      <c r="K55" s="281"/>
    </row>
    <row r="56" s="1" customFormat="1" ht="12.75" customHeight="1">
      <c r="B56" s="279"/>
      <c r="C56" s="283"/>
      <c r="D56" s="283"/>
      <c r="E56" s="283"/>
      <c r="F56" s="283"/>
      <c r="G56" s="283"/>
      <c r="H56" s="283"/>
      <c r="I56" s="283"/>
      <c r="J56" s="283"/>
      <c r="K56" s="281"/>
    </row>
    <row r="57" s="1" customFormat="1" ht="15" customHeight="1">
      <c r="B57" s="279"/>
      <c r="C57" s="283" t="s">
        <v>646</v>
      </c>
      <c r="D57" s="283"/>
      <c r="E57" s="283"/>
      <c r="F57" s="283"/>
      <c r="G57" s="283"/>
      <c r="H57" s="283"/>
      <c r="I57" s="283"/>
      <c r="J57" s="283"/>
      <c r="K57" s="281"/>
    </row>
    <row r="58" s="1" customFormat="1" ht="15" customHeight="1">
      <c r="B58" s="279"/>
      <c r="C58" s="285"/>
      <c r="D58" s="283" t="s">
        <v>647</v>
      </c>
      <c r="E58" s="283"/>
      <c r="F58" s="283"/>
      <c r="G58" s="283"/>
      <c r="H58" s="283"/>
      <c r="I58" s="283"/>
      <c r="J58" s="283"/>
      <c r="K58" s="281"/>
    </row>
    <row r="59" s="1" customFormat="1" ht="15" customHeight="1">
      <c r="B59" s="279"/>
      <c r="C59" s="285"/>
      <c r="D59" s="283" t="s">
        <v>648</v>
      </c>
      <c r="E59" s="283"/>
      <c r="F59" s="283"/>
      <c r="G59" s="283"/>
      <c r="H59" s="283"/>
      <c r="I59" s="283"/>
      <c r="J59" s="283"/>
      <c r="K59" s="281"/>
    </row>
    <row r="60" s="1" customFormat="1" ht="15" customHeight="1">
      <c r="B60" s="279"/>
      <c r="C60" s="285"/>
      <c r="D60" s="283" t="s">
        <v>649</v>
      </c>
      <c r="E60" s="283"/>
      <c r="F60" s="283"/>
      <c r="G60" s="283"/>
      <c r="H60" s="283"/>
      <c r="I60" s="283"/>
      <c r="J60" s="283"/>
      <c r="K60" s="281"/>
    </row>
    <row r="61" s="1" customFormat="1" ht="15" customHeight="1">
      <c r="B61" s="279"/>
      <c r="C61" s="285"/>
      <c r="D61" s="283" t="s">
        <v>650</v>
      </c>
      <c r="E61" s="283"/>
      <c r="F61" s="283"/>
      <c r="G61" s="283"/>
      <c r="H61" s="283"/>
      <c r="I61" s="283"/>
      <c r="J61" s="283"/>
      <c r="K61" s="281"/>
    </row>
    <row r="62" s="1" customFormat="1" ht="15" customHeight="1">
      <c r="B62" s="279"/>
      <c r="C62" s="285"/>
      <c r="D62" s="288" t="s">
        <v>651</v>
      </c>
      <c r="E62" s="288"/>
      <c r="F62" s="288"/>
      <c r="G62" s="288"/>
      <c r="H62" s="288"/>
      <c r="I62" s="288"/>
      <c r="J62" s="288"/>
      <c r="K62" s="281"/>
    </row>
    <row r="63" s="1" customFormat="1" ht="15" customHeight="1">
      <c r="B63" s="279"/>
      <c r="C63" s="285"/>
      <c r="D63" s="283" t="s">
        <v>652</v>
      </c>
      <c r="E63" s="283"/>
      <c r="F63" s="283"/>
      <c r="G63" s="283"/>
      <c r="H63" s="283"/>
      <c r="I63" s="283"/>
      <c r="J63" s="283"/>
      <c r="K63" s="281"/>
    </row>
    <row r="64" s="1" customFormat="1" ht="12.75" customHeight="1">
      <c r="B64" s="279"/>
      <c r="C64" s="285"/>
      <c r="D64" s="285"/>
      <c r="E64" s="289"/>
      <c r="F64" s="285"/>
      <c r="G64" s="285"/>
      <c r="H64" s="285"/>
      <c r="I64" s="285"/>
      <c r="J64" s="285"/>
      <c r="K64" s="281"/>
    </row>
    <row r="65" s="1" customFormat="1" ht="15" customHeight="1">
      <c r="B65" s="279"/>
      <c r="C65" s="285"/>
      <c r="D65" s="283" t="s">
        <v>653</v>
      </c>
      <c r="E65" s="283"/>
      <c r="F65" s="283"/>
      <c r="G65" s="283"/>
      <c r="H65" s="283"/>
      <c r="I65" s="283"/>
      <c r="J65" s="283"/>
      <c r="K65" s="281"/>
    </row>
    <row r="66" s="1" customFormat="1" ht="15" customHeight="1">
      <c r="B66" s="279"/>
      <c r="C66" s="285"/>
      <c r="D66" s="288" t="s">
        <v>654</v>
      </c>
      <c r="E66" s="288"/>
      <c r="F66" s="288"/>
      <c r="G66" s="288"/>
      <c r="H66" s="288"/>
      <c r="I66" s="288"/>
      <c r="J66" s="288"/>
      <c r="K66" s="281"/>
    </row>
    <row r="67" s="1" customFormat="1" ht="15" customHeight="1">
      <c r="B67" s="279"/>
      <c r="C67" s="285"/>
      <c r="D67" s="283" t="s">
        <v>655</v>
      </c>
      <c r="E67" s="283"/>
      <c r="F67" s="283"/>
      <c r="G67" s="283"/>
      <c r="H67" s="283"/>
      <c r="I67" s="283"/>
      <c r="J67" s="283"/>
      <c r="K67" s="281"/>
    </row>
    <row r="68" s="1" customFormat="1" ht="15" customHeight="1">
      <c r="B68" s="279"/>
      <c r="C68" s="285"/>
      <c r="D68" s="283" t="s">
        <v>656</v>
      </c>
      <c r="E68" s="283"/>
      <c r="F68" s="283"/>
      <c r="G68" s="283"/>
      <c r="H68" s="283"/>
      <c r="I68" s="283"/>
      <c r="J68" s="283"/>
      <c r="K68" s="281"/>
    </row>
    <row r="69" s="1" customFormat="1" ht="15" customHeight="1">
      <c r="B69" s="279"/>
      <c r="C69" s="285"/>
      <c r="D69" s="283" t="s">
        <v>657</v>
      </c>
      <c r="E69" s="283"/>
      <c r="F69" s="283"/>
      <c r="G69" s="283"/>
      <c r="H69" s="283"/>
      <c r="I69" s="283"/>
      <c r="J69" s="283"/>
      <c r="K69" s="281"/>
    </row>
    <row r="70" s="1" customFormat="1" ht="15" customHeight="1">
      <c r="B70" s="279"/>
      <c r="C70" s="285"/>
      <c r="D70" s="283" t="s">
        <v>658</v>
      </c>
      <c r="E70" s="283"/>
      <c r="F70" s="283"/>
      <c r="G70" s="283"/>
      <c r="H70" s="283"/>
      <c r="I70" s="283"/>
      <c r="J70" s="283"/>
      <c r="K70" s="281"/>
    </row>
    <row r="71" s="1" customFormat="1" ht="12.75" customHeight="1">
      <c r="B71" s="290"/>
      <c r="C71" s="291"/>
      <c r="D71" s="291"/>
      <c r="E71" s="291"/>
      <c r="F71" s="291"/>
      <c r="G71" s="291"/>
      <c r="H71" s="291"/>
      <c r="I71" s="291"/>
      <c r="J71" s="291"/>
      <c r="K71" s="292"/>
    </row>
    <row r="72" s="1" customFormat="1" ht="18.75" customHeight="1">
      <c r="B72" s="293"/>
      <c r="C72" s="293"/>
      <c r="D72" s="293"/>
      <c r="E72" s="293"/>
      <c r="F72" s="293"/>
      <c r="G72" s="293"/>
      <c r="H72" s="293"/>
      <c r="I72" s="293"/>
      <c r="J72" s="293"/>
      <c r="K72" s="294"/>
    </row>
    <row r="73" s="1" customFormat="1" ht="18.75" customHeight="1">
      <c r="B73" s="294"/>
      <c r="C73" s="294"/>
      <c r="D73" s="294"/>
      <c r="E73" s="294"/>
      <c r="F73" s="294"/>
      <c r="G73" s="294"/>
      <c r="H73" s="294"/>
      <c r="I73" s="294"/>
      <c r="J73" s="294"/>
      <c r="K73" s="294"/>
    </row>
    <row r="74" s="1" customFormat="1" ht="7.5" customHeight="1">
      <c r="B74" s="295"/>
      <c r="C74" s="296"/>
      <c r="D74" s="296"/>
      <c r="E74" s="296"/>
      <c r="F74" s="296"/>
      <c r="G74" s="296"/>
      <c r="H74" s="296"/>
      <c r="I74" s="296"/>
      <c r="J74" s="296"/>
      <c r="K74" s="297"/>
    </row>
    <row r="75" s="1" customFormat="1" ht="45" customHeight="1">
      <c r="B75" s="298"/>
      <c r="C75" s="299" t="s">
        <v>659</v>
      </c>
      <c r="D75" s="299"/>
      <c r="E75" s="299"/>
      <c r="F75" s="299"/>
      <c r="G75" s="299"/>
      <c r="H75" s="299"/>
      <c r="I75" s="299"/>
      <c r="J75" s="299"/>
      <c r="K75" s="300"/>
    </row>
    <row r="76" s="1" customFormat="1" ht="17.25" customHeight="1">
      <c r="B76" s="298"/>
      <c r="C76" s="301" t="s">
        <v>660</v>
      </c>
      <c r="D76" s="301"/>
      <c r="E76" s="301"/>
      <c r="F76" s="301" t="s">
        <v>661</v>
      </c>
      <c r="G76" s="302"/>
      <c r="H76" s="301" t="s">
        <v>53</v>
      </c>
      <c r="I76" s="301" t="s">
        <v>56</v>
      </c>
      <c r="J76" s="301" t="s">
        <v>662</v>
      </c>
      <c r="K76" s="300"/>
    </row>
    <row r="77" s="1" customFormat="1" ht="17.25" customHeight="1">
      <c r="B77" s="298"/>
      <c r="C77" s="303" t="s">
        <v>663</v>
      </c>
      <c r="D77" s="303"/>
      <c r="E77" s="303"/>
      <c r="F77" s="304" t="s">
        <v>664</v>
      </c>
      <c r="G77" s="305"/>
      <c r="H77" s="303"/>
      <c r="I77" s="303"/>
      <c r="J77" s="303" t="s">
        <v>665</v>
      </c>
      <c r="K77" s="300"/>
    </row>
    <row r="78" s="1" customFormat="1" ht="5.25" customHeight="1">
      <c r="B78" s="298"/>
      <c r="C78" s="306"/>
      <c r="D78" s="306"/>
      <c r="E78" s="306"/>
      <c r="F78" s="306"/>
      <c r="G78" s="307"/>
      <c r="H78" s="306"/>
      <c r="I78" s="306"/>
      <c r="J78" s="306"/>
      <c r="K78" s="300"/>
    </row>
    <row r="79" s="1" customFormat="1" ht="15" customHeight="1">
      <c r="B79" s="298"/>
      <c r="C79" s="286" t="s">
        <v>52</v>
      </c>
      <c r="D79" s="308"/>
      <c r="E79" s="308"/>
      <c r="F79" s="309" t="s">
        <v>666</v>
      </c>
      <c r="G79" s="310"/>
      <c r="H79" s="286" t="s">
        <v>667</v>
      </c>
      <c r="I79" s="286" t="s">
        <v>668</v>
      </c>
      <c r="J79" s="286">
        <v>20</v>
      </c>
      <c r="K79" s="300"/>
    </row>
    <row r="80" s="1" customFormat="1" ht="15" customHeight="1">
      <c r="B80" s="298"/>
      <c r="C80" s="286" t="s">
        <v>669</v>
      </c>
      <c r="D80" s="286"/>
      <c r="E80" s="286"/>
      <c r="F80" s="309" t="s">
        <v>666</v>
      </c>
      <c r="G80" s="310"/>
      <c r="H80" s="286" t="s">
        <v>670</v>
      </c>
      <c r="I80" s="286" t="s">
        <v>668</v>
      </c>
      <c r="J80" s="286">
        <v>120</v>
      </c>
      <c r="K80" s="300"/>
    </row>
    <row r="81" s="1" customFormat="1" ht="15" customHeight="1">
      <c r="B81" s="311"/>
      <c r="C81" s="286" t="s">
        <v>671</v>
      </c>
      <c r="D81" s="286"/>
      <c r="E81" s="286"/>
      <c r="F81" s="309" t="s">
        <v>672</v>
      </c>
      <c r="G81" s="310"/>
      <c r="H81" s="286" t="s">
        <v>673</v>
      </c>
      <c r="I81" s="286" t="s">
        <v>668</v>
      </c>
      <c r="J81" s="286">
        <v>50</v>
      </c>
      <c r="K81" s="300"/>
    </row>
    <row r="82" s="1" customFormat="1" ht="15" customHeight="1">
      <c r="B82" s="311"/>
      <c r="C82" s="286" t="s">
        <v>674</v>
      </c>
      <c r="D82" s="286"/>
      <c r="E82" s="286"/>
      <c r="F82" s="309" t="s">
        <v>666</v>
      </c>
      <c r="G82" s="310"/>
      <c r="H82" s="286" t="s">
        <v>675</v>
      </c>
      <c r="I82" s="286" t="s">
        <v>676</v>
      </c>
      <c r="J82" s="286"/>
      <c r="K82" s="300"/>
    </row>
    <row r="83" s="1" customFormat="1" ht="15" customHeight="1">
      <c r="B83" s="311"/>
      <c r="C83" s="312" t="s">
        <v>677</v>
      </c>
      <c r="D83" s="312"/>
      <c r="E83" s="312"/>
      <c r="F83" s="313" t="s">
        <v>672</v>
      </c>
      <c r="G83" s="312"/>
      <c r="H83" s="312" t="s">
        <v>678</v>
      </c>
      <c r="I83" s="312" t="s">
        <v>668</v>
      </c>
      <c r="J83" s="312">
        <v>15</v>
      </c>
      <c r="K83" s="300"/>
    </row>
    <row r="84" s="1" customFormat="1" ht="15" customHeight="1">
      <c r="B84" s="311"/>
      <c r="C84" s="312" t="s">
        <v>679</v>
      </c>
      <c r="D84" s="312"/>
      <c r="E84" s="312"/>
      <c r="F84" s="313" t="s">
        <v>672</v>
      </c>
      <c r="G84" s="312"/>
      <c r="H84" s="312" t="s">
        <v>680</v>
      </c>
      <c r="I84" s="312" t="s">
        <v>668</v>
      </c>
      <c r="J84" s="312">
        <v>15</v>
      </c>
      <c r="K84" s="300"/>
    </row>
    <row r="85" s="1" customFormat="1" ht="15" customHeight="1">
      <c r="B85" s="311"/>
      <c r="C85" s="312" t="s">
        <v>681</v>
      </c>
      <c r="D85" s="312"/>
      <c r="E85" s="312"/>
      <c r="F85" s="313" t="s">
        <v>672</v>
      </c>
      <c r="G85" s="312"/>
      <c r="H85" s="312" t="s">
        <v>682</v>
      </c>
      <c r="I85" s="312" t="s">
        <v>668</v>
      </c>
      <c r="J85" s="312">
        <v>20</v>
      </c>
      <c r="K85" s="300"/>
    </row>
    <row r="86" s="1" customFormat="1" ht="15" customHeight="1">
      <c r="B86" s="311"/>
      <c r="C86" s="312" t="s">
        <v>683</v>
      </c>
      <c r="D86" s="312"/>
      <c r="E86" s="312"/>
      <c r="F86" s="313" t="s">
        <v>672</v>
      </c>
      <c r="G86" s="312"/>
      <c r="H86" s="312" t="s">
        <v>684</v>
      </c>
      <c r="I86" s="312" t="s">
        <v>668</v>
      </c>
      <c r="J86" s="312">
        <v>20</v>
      </c>
      <c r="K86" s="300"/>
    </row>
    <row r="87" s="1" customFormat="1" ht="15" customHeight="1">
      <c r="B87" s="311"/>
      <c r="C87" s="286" t="s">
        <v>685</v>
      </c>
      <c r="D87" s="286"/>
      <c r="E87" s="286"/>
      <c r="F87" s="309" t="s">
        <v>672</v>
      </c>
      <c r="G87" s="310"/>
      <c r="H87" s="286" t="s">
        <v>686</v>
      </c>
      <c r="I87" s="286" t="s">
        <v>668</v>
      </c>
      <c r="J87" s="286">
        <v>50</v>
      </c>
      <c r="K87" s="300"/>
    </row>
    <row r="88" s="1" customFormat="1" ht="15" customHeight="1">
      <c r="B88" s="311"/>
      <c r="C88" s="286" t="s">
        <v>687</v>
      </c>
      <c r="D88" s="286"/>
      <c r="E88" s="286"/>
      <c r="F88" s="309" t="s">
        <v>672</v>
      </c>
      <c r="G88" s="310"/>
      <c r="H88" s="286" t="s">
        <v>688</v>
      </c>
      <c r="I88" s="286" t="s">
        <v>668</v>
      </c>
      <c r="J88" s="286">
        <v>20</v>
      </c>
      <c r="K88" s="300"/>
    </row>
    <row r="89" s="1" customFormat="1" ht="15" customHeight="1">
      <c r="B89" s="311"/>
      <c r="C89" s="286" t="s">
        <v>689</v>
      </c>
      <c r="D89" s="286"/>
      <c r="E89" s="286"/>
      <c r="F89" s="309" t="s">
        <v>672</v>
      </c>
      <c r="G89" s="310"/>
      <c r="H89" s="286" t="s">
        <v>690</v>
      </c>
      <c r="I89" s="286" t="s">
        <v>668</v>
      </c>
      <c r="J89" s="286">
        <v>20</v>
      </c>
      <c r="K89" s="300"/>
    </row>
    <row r="90" s="1" customFormat="1" ht="15" customHeight="1">
      <c r="B90" s="311"/>
      <c r="C90" s="286" t="s">
        <v>691</v>
      </c>
      <c r="D90" s="286"/>
      <c r="E90" s="286"/>
      <c r="F90" s="309" t="s">
        <v>672</v>
      </c>
      <c r="G90" s="310"/>
      <c r="H90" s="286" t="s">
        <v>692</v>
      </c>
      <c r="I90" s="286" t="s">
        <v>668</v>
      </c>
      <c r="J90" s="286">
        <v>50</v>
      </c>
      <c r="K90" s="300"/>
    </row>
    <row r="91" s="1" customFormat="1" ht="15" customHeight="1">
      <c r="B91" s="311"/>
      <c r="C91" s="286" t="s">
        <v>693</v>
      </c>
      <c r="D91" s="286"/>
      <c r="E91" s="286"/>
      <c r="F91" s="309" t="s">
        <v>672</v>
      </c>
      <c r="G91" s="310"/>
      <c r="H91" s="286" t="s">
        <v>693</v>
      </c>
      <c r="I91" s="286" t="s">
        <v>668</v>
      </c>
      <c r="J91" s="286">
        <v>50</v>
      </c>
      <c r="K91" s="300"/>
    </row>
    <row r="92" s="1" customFormat="1" ht="15" customHeight="1">
      <c r="B92" s="311"/>
      <c r="C92" s="286" t="s">
        <v>694</v>
      </c>
      <c r="D92" s="286"/>
      <c r="E92" s="286"/>
      <c r="F92" s="309" t="s">
        <v>672</v>
      </c>
      <c r="G92" s="310"/>
      <c r="H92" s="286" t="s">
        <v>695</v>
      </c>
      <c r="I92" s="286" t="s">
        <v>668</v>
      </c>
      <c r="J92" s="286">
        <v>255</v>
      </c>
      <c r="K92" s="300"/>
    </row>
    <row r="93" s="1" customFormat="1" ht="15" customHeight="1">
      <c r="B93" s="311"/>
      <c r="C93" s="286" t="s">
        <v>696</v>
      </c>
      <c r="D93" s="286"/>
      <c r="E93" s="286"/>
      <c r="F93" s="309" t="s">
        <v>666</v>
      </c>
      <c r="G93" s="310"/>
      <c r="H93" s="286" t="s">
        <v>697</v>
      </c>
      <c r="I93" s="286" t="s">
        <v>698</v>
      </c>
      <c r="J93" s="286"/>
      <c r="K93" s="300"/>
    </row>
    <row r="94" s="1" customFormat="1" ht="15" customHeight="1">
      <c r="B94" s="311"/>
      <c r="C94" s="286" t="s">
        <v>699</v>
      </c>
      <c r="D94" s="286"/>
      <c r="E94" s="286"/>
      <c r="F94" s="309" t="s">
        <v>666</v>
      </c>
      <c r="G94" s="310"/>
      <c r="H94" s="286" t="s">
        <v>700</v>
      </c>
      <c r="I94" s="286" t="s">
        <v>701</v>
      </c>
      <c r="J94" s="286"/>
      <c r="K94" s="300"/>
    </row>
    <row r="95" s="1" customFormat="1" ht="15" customHeight="1">
      <c r="B95" s="311"/>
      <c r="C95" s="286" t="s">
        <v>702</v>
      </c>
      <c r="D95" s="286"/>
      <c r="E95" s="286"/>
      <c r="F95" s="309" t="s">
        <v>666</v>
      </c>
      <c r="G95" s="310"/>
      <c r="H95" s="286" t="s">
        <v>702</v>
      </c>
      <c r="I95" s="286" t="s">
        <v>701</v>
      </c>
      <c r="J95" s="286"/>
      <c r="K95" s="300"/>
    </row>
    <row r="96" s="1" customFormat="1" ht="15" customHeight="1">
      <c r="B96" s="311"/>
      <c r="C96" s="286" t="s">
        <v>37</v>
      </c>
      <c r="D96" s="286"/>
      <c r="E96" s="286"/>
      <c r="F96" s="309" t="s">
        <v>666</v>
      </c>
      <c r="G96" s="310"/>
      <c r="H96" s="286" t="s">
        <v>703</v>
      </c>
      <c r="I96" s="286" t="s">
        <v>701</v>
      </c>
      <c r="J96" s="286"/>
      <c r="K96" s="300"/>
    </row>
    <row r="97" s="1" customFormat="1" ht="15" customHeight="1">
      <c r="B97" s="311"/>
      <c r="C97" s="286" t="s">
        <v>47</v>
      </c>
      <c r="D97" s="286"/>
      <c r="E97" s="286"/>
      <c r="F97" s="309" t="s">
        <v>666</v>
      </c>
      <c r="G97" s="310"/>
      <c r="H97" s="286" t="s">
        <v>704</v>
      </c>
      <c r="I97" s="286" t="s">
        <v>701</v>
      </c>
      <c r="J97" s="286"/>
      <c r="K97" s="300"/>
    </row>
    <row r="98" s="1" customFormat="1" ht="15" customHeight="1">
      <c r="B98" s="314"/>
      <c r="C98" s="315"/>
      <c r="D98" s="315"/>
      <c r="E98" s="315"/>
      <c r="F98" s="315"/>
      <c r="G98" s="315"/>
      <c r="H98" s="315"/>
      <c r="I98" s="315"/>
      <c r="J98" s="315"/>
      <c r="K98" s="316"/>
    </row>
    <row r="99" s="1" customFormat="1" ht="18.75" customHeight="1">
      <c r="B99" s="317"/>
      <c r="C99" s="318"/>
      <c r="D99" s="318"/>
      <c r="E99" s="318"/>
      <c r="F99" s="318"/>
      <c r="G99" s="318"/>
      <c r="H99" s="318"/>
      <c r="I99" s="318"/>
      <c r="J99" s="318"/>
      <c r="K99" s="317"/>
    </row>
    <row r="100" s="1" customFormat="1" ht="18.75" customHeight="1">
      <c r="B100" s="294"/>
      <c r="C100" s="294"/>
      <c r="D100" s="294"/>
      <c r="E100" s="294"/>
      <c r="F100" s="294"/>
      <c r="G100" s="294"/>
      <c r="H100" s="294"/>
      <c r="I100" s="294"/>
      <c r="J100" s="294"/>
      <c r="K100" s="294"/>
    </row>
    <row r="101" s="1" customFormat="1" ht="7.5" customHeight="1">
      <c r="B101" s="295"/>
      <c r="C101" s="296"/>
      <c r="D101" s="296"/>
      <c r="E101" s="296"/>
      <c r="F101" s="296"/>
      <c r="G101" s="296"/>
      <c r="H101" s="296"/>
      <c r="I101" s="296"/>
      <c r="J101" s="296"/>
      <c r="K101" s="297"/>
    </row>
    <row r="102" s="1" customFormat="1" ht="45" customHeight="1">
      <c r="B102" s="298"/>
      <c r="C102" s="299" t="s">
        <v>705</v>
      </c>
      <c r="D102" s="299"/>
      <c r="E102" s="299"/>
      <c r="F102" s="299"/>
      <c r="G102" s="299"/>
      <c r="H102" s="299"/>
      <c r="I102" s="299"/>
      <c r="J102" s="299"/>
      <c r="K102" s="300"/>
    </row>
    <row r="103" s="1" customFormat="1" ht="17.25" customHeight="1">
      <c r="B103" s="298"/>
      <c r="C103" s="301" t="s">
        <v>660</v>
      </c>
      <c r="D103" s="301"/>
      <c r="E103" s="301"/>
      <c r="F103" s="301" t="s">
        <v>661</v>
      </c>
      <c r="G103" s="302"/>
      <c r="H103" s="301" t="s">
        <v>53</v>
      </c>
      <c r="I103" s="301" t="s">
        <v>56</v>
      </c>
      <c r="J103" s="301" t="s">
        <v>662</v>
      </c>
      <c r="K103" s="300"/>
    </row>
    <row r="104" s="1" customFormat="1" ht="17.25" customHeight="1">
      <c r="B104" s="298"/>
      <c r="C104" s="303" t="s">
        <v>663</v>
      </c>
      <c r="D104" s="303"/>
      <c r="E104" s="303"/>
      <c r="F104" s="304" t="s">
        <v>664</v>
      </c>
      <c r="G104" s="305"/>
      <c r="H104" s="303"/>
      <c r="I104" s="303"/>
      <c r="J104" s="303" t="s">
        <v>665</v>
      </c>
      <c r="K104" s="300"/>
    </row>
    <row r="105" s="1" customFormat="1" ht="5.25" customHeight="1">
      <c r="B105" s="298"/>
      <c r="C105" s="301"/>
      <c r="D105" s="301"/>
      <c r="E105" s="301"/>
      <c r="F105" s="301"/>
      <c r="G105" s="319"/>
      <c r="H105" s="301"/>
      <c r="I105" s="301"/>
      <c r="J105" s="301"/>
      <c r="K105" s="300"/>
    </row>
    <row r="106" s="1" customFormat="1" ht="15" customHeight="1">
      <c r="B106" s="298"/>
      <c r="C106" s="286" t="s">
        <v>52</v>
      </c>
      <c r="D106" s="308"/>
      <c r="E106" s="308"/>
      <c r="F106" s="309" t="s">
        <v>666</v>
      </c>
      <c r="G106" s="286"/>
      <c r="H106" s="286" t="s">
        <v>706</v>
      </c>
      <c r="I106" s="286" t="s">
        <v>668</v>
      </c>
      <c r="J106" s="286">
        <v>20</v>
      </c>
      <c r="K106" s="300"/>
    </row>
    <row r="107" s="1" customFormat="1" ht="15" customHeight="1">
      <c r="B107" s="298"/>
      <c r="C107" s="286" t="s">
        <v>669</v>
      </c>
      <c r="D107" s="286"/>
      <c r="E107" s="286"/>
      <c r="F107" s="309" t="s">
        <v>666</v>
      </c>
      <c r="G107" s="286"/>
      <c r="H107" s="286" t="s">
        <v>706</v>
      </c>
      <c r="I107" s="286" t="s">
        <v>668</v>
      </c>
      <c r="J107" s="286">
        <v>120</v>
      </c>
      <c r="K107" s="300"/>
    </row>
    <row r="108" s="1" customFormat="1" ht="15" customHeight="1">
      <c r="B108" s="311"/>
      <c r="C108" s="286" t="s">
        <v>671</v>
      </c>
      <c r="D108" s="286"/>
      <c r="E108" s="286"/>
      <c r="F108" s="309" t="s">
        <v>672</v>
      </c>
      <c r="G108" s="286"/>
      <c r="H108" s="286" t="s">
        <v>706</v>
      </c>
      <c r="I108" s="286" t="s">
        <v>668</v>
      </c>
      <c r="J108" s="286">
        <v>50</v>
      </c>
      <c r="K108" s="300"/>
    </row>
    <row r="109" s="1" customFormat="1" ht="15" customHeight="1">
      <c r="B109" s="311"/>
      <c r="C109" s="286" t="s">
        <v>674</v>
      </c>
      <c r="D109" s="286"/>
      <c r="E109" s="286"/>
      <c r="F109" s="309" t="s">
        <v>666</v>
      </c>
      <c r="G109" s="286"/>
      <c r="H109" s="286" t="s">
        <v>706</v>
      </c>
      <c r="I109" s="286" t="s">
        <v>676</v>
      </c>
      <c r="J109" s="286"/>
      <c r="K109" s="300"/>
    </row>
    <row r="110" s="1" customFormat="1" ht="15" customHeight="1">
      <c r="B110" s="311"/>
      <c r="C110" s="286" t="s">
        <v>685</v>
      </c>
      <c r="D110" s="286"/>
      <c r="E110" s="286"/>
      <c r="F110" s="309" t="s">
        <v>672</v>
      </c>
      <c r="G110" s="286"/>
      <c r="H110" s="286" t="s">
        <v>706</v>
      </c>
      <c r="I110" s="286" t="s">
        <v>668</v>
      </c>
      <c r="J110" s="286">
        <v>50</v>
      </c>
      <c r="K110" s="300"/>
    </row>
    <row r="111" s="1" customFormat="1" ht="15" customHeight="1">
      <c r="B111" s="311"/>
      <c r="C111" s="286" t="s">
        <v>693</v>
      </c>
      <c r="D111" s="286"/>
      <c r="E111" s="286"/>
      <c r="F111" s="309" t="s">
        <v>672</v>
      </c>
      <c r="G111" s="286"/>
      <c r="H111" s="286" t="s">
        <v>706</v>
      </c>
      <c r="I111" s="286" t="s">
        <v>668</v>
      </c>
      <c r="J111" s="286">
        <v>50</v>
      </c>
      <c r="K111" s="300"/>
    </row>
    <row r="112" s="1" customFormat="1" ht="15" customHeight="1">
      <c r="B112" s="311"/>
      <c r="C112" s="286" t="s">
        <v>691</v>
      </c>
      <c r="D112" s="286"/>
      <c r="E112" s="286"/>
      <c r="F112" s="309" t="s">
        <v>672</v>
      </c>
      <c r="G112" s="286"/>
      <c r="H112" s="286" t="s">
        <v>706</v>
      </c>
      <c r="I112" s="286" t="s">
        <v>668</v>
      </c>
      <c r="J112" s="286">
        <v>50</v>
      </c>
      <c r="K112" s="300"/>
    </row>
    <row r="113" s="1" customFormat="1" ht="15" customHeight="1">
      <c r="B113" s="311"/>
      <c r="C113" s="286" t="s">
        <v>52</v>
      </c>
      <c r="D113" s="286"/>
      <c r="E113" s="286"/>
      <c r="F113" s="309" t="s">
        <v>666</v>
      </c>
      <c r="G113" s="286"/>
      <c r="H113" s="286" t="s">
        <v>707</v>
      </c>
      <c r="I113" s="286" t="s">
        <v>668</v>
      </c>
      <c r="J113" s="286">
        <v>20</v>
      </c>
      <c r="K113" s="300"/>
    </row>
    <row r="114" s="1" customFormat="1" ht="15" customHeight="1">
      <c r="B114" s="311"/>
      <c r="C114" s="286" t="s">
        <v>708</v>
      </c>
      <c r="D114" s="286"/>
      <c r="E114" s="286"/>
      <c r="F114" s="309" t="s">
        <v>666</v>
      </c>
      <c r="G114" s="286"/>
      <c r="H114" s="286" t="s">
        <v>709</v>
      </c>
      <c r="I114" s="286" t="s">
        <v>668</v>
      </c>
      <c r="J114" s="286">
        <v>120</v>
      </c>
      <c r="K114" s="300"/>
    </row>
    <row r="115" s="1" customFormat="1" ht="15" customHeight="1">
      <c r="B115" s="311"/>
      <c r="C115" s="286" t="s">
        <v>37</v>
      </c>
      <c r="D115" s="286"/>
      <c r="E115" s="286"/>
      <c r="F115" s="309" t="s">
        <v>666</v>
      </c>
      <c r="G115" s="286"/>
      <c r="H115" s="286" t="s">
        <v>710</v>
      </c>
      <c r="I115" s="286" t="s">
        <v>701</v>
      </c>
      <c r="J115" s="286"/>
      <c r="K115" s="300"/>
    </row>
    <row r="116" s="1" customFormat="1" ht="15" customHeight="1">
      <c r="B116" s="311"/>
      <c r="C116" s="286" t="s">
        <v>47</v>
      </c>
      <c r="D116" s="286"/>
      <c r="E116" s="286"/>
      <c r="F116" s="309" t="s">
        <v>666</v>
      </c>
      <c r="G116" s="286"/>
      <c r="H116" s="286" t="s">
        <v>711</v>
      </c>
      <c r="I116" s="286" t="s">
        <v>701</v>
      </c>
      <c r="J116" s="286"/>
      <c r="K116" s="300"/>
    </row>
    <row r="117" s="1" customFormat="1" ht="15" customHeight="1">
      <c r="B117" s="311"/>
      <c r="C117" s="286" t="s">
        <v>56</v>
      </c>
      <c r="D117" s="286"/>
      <c r="E117" s="286"/>
      <c r="F117" s="309" t="s">
        <v>666</v>
      </c>
      <c r="G117" s="286"/>
      <c r="H117" s="286" t="s">
        <v>712</v>
      </c>
      <c r="I117" s="286" t="s">
        <v>713</v>
      </c>
      <c r="J117" s="286"/>
      <c r="K117" s="300"/>
    </row>
    <row r="118" s="1" customFormat="1" ht="15" customHeight="1">
      <c r="B118" s="314"/>
      <c r="C118" s="320"/>
      <c r="D118" s="320"/>
      <c r="E118" s="320"/>
      <c r="F118" s="320"/>
      <c r="G118" s="320"/>
      <c r="H118" s="320"/>
      <c r="I118" s="320"/>
      <c r="J118" s="320"/>
      <c r="K118" s="316"/>
    </row>
    <row r="119" s="1" customFormat="1" ht="18.75" customHeight="1">
      <c r="B119" s="321"/>
      <c r="C119" s="322"/>
      <c r="D119" s="322"/>
      <c r="E119" s="322"/>
      <c r="F119" s="323"/>
      <c r="G119" s="322"/>
      <c r="H119" s="322"/>
      <c r="I119" s="322"/>
      <c r="J119" s="322"/>
      <c r="K119" s="321"/>
    </row>
    <row r="120" s="1" customFormat="1" ht="18.75" customHeight="1">
      <c r="B120" s="294"/>
      <c r="C120" s="294"/>
      <c r="D120" s="294"/>
      <c r="E120" s="294"/>
      <c r="F120" s="294"/>
      <c r="G120" s="294"/>
      <c r="H120" s="294"/>
      <c r="I120" s="294"/>
      <c r="J120" s="294"/>
      <c r="K120" s="294"/>
    </row>
    <row r="121" s="1" customFormat="1" ht="7.5" customHeight="1">
      <c r="B121" s="324"/>
      <c r="C121" s="325"/>
      <c r="D121" s="325"/>
      <c r="E121" s="325"/>
      <c r="F121" s="325"/>
      <c r="G121" s="325"/>
      <c r="H121" s="325"/>
      <c r="I121" s="325"/>
      <c r="J121" s="325"/>
      <c r="K121" s="326"/>
    </row>
    <row r="122" s="1" customFormat="1" ht="45" customHeight="1">
      <c r="B122" s="327"/>
      <c r="C122" s="277" t="s">
        <v>714</v>
      </c>
      <c r="D122" s="277"/>
      <c r="E122" s="277"/>
      <c r="F122" s="277"/>
      <c r="G122" s="277"/>
      <c r="H122" s="277"/>
      <c r="I122" s="277"/>
      <c r="J122" s="277"/>
      <c r="K122" s="328"/>
    </row>
    <row r="123" s="1" customFormat="1" ht="17.25" customHeight="1">
      <c r="B123" s="329"/>
      <c r="C123" s="301" t="s">
        <v>660</v>
      </c>
      <c r="D123" s="301"/>
      <c r="E123" s="301"/>
      <c r="F123" s="301" t="s">
        <v>661</v>
      </c>
      <c r="G123" s="302"/>
      <c r="H123" s="301" t="s">
        <v>53</v>
      </c>
      <c r="I123" s="301" t="s">
        <v>56</v>
      </c>
      <c r="J123" s="301" t="s">
        <v>662</v>
      </c>
      <c r="K123" s="330"/>
    </row>
    <row r="124" s="1" customFormat="1" ht="17.25" customHeight="1">
      <c r="B124" s="329"/>
      <c r="C124" s="303" t="s">
        <v>663</v>
      </c>
      <c r="D124" s="303"/>
      <c r="E124" s="303"/>
      <c r="F124" s="304" t="s">
        <v>664</v>
      </c>
      <c r="G124" s="305"/>
      <c r="H124" s="303"/>
      <c r="I124" s="303"/>
      <c r="J124" s="303" t="s">
        <v>665</v>
      </c>
      <c r="K124" s="330"/>
    </row>
    <row r="125" s="1" customFormat="1" ht="5.25" customHeight="1">
      <c r="B125" s="331"/>
      <c r="C125" s="306"/>
      <c r="D125" s="306"/>
      <c r="E125" s="306"/>
      <c r="F125" s="306"/>
      <c r="G125" s="332"/>
      <c r="H125" s="306"/>
      <c r="I125" s="306"/>
      <c r="J125" s="306"/>
      <c r="K125" s="333"/>
    </row>
    <row r="126" s="1" customFormat="1" ht="15" customHeight="1">
      <c r="B126" s="331"/>
      <c r="C126" s="286" t="s">
        <v>669</v>
      </c>
      <c r="D126" s="308"/>
      <c r="E126" s="308"/>
      <c r="F126" s="309" t="s">
        <v>666</v>
      </c>
      <c r="G126" s="286"/>
      <c r="H126" s="286" t="s">
        <v>706</v>
      </c>
      <c r="I126" s="286" t="s">
        <v>668</v>
      </c>
      <c r="J126" s="286">
        <v>120</v>
      </c>
      <c r="K126" s="334"/>
    </row>
    <row r="127" s="1" customFormat="1" ht="15" customHeight="1">
      <c r="B127" s="331"/>
      <c r="C127" s="286" t="s">
        <v>715</v>
      </c>
      <c r="D127" s="286"/>
      <c r="E127" s="286"/>
      <c r="F127" s="309" t="s">
        <v>666</v>
      </c>
      <c r="G127" s="286"/>
      <c r="H127" s="286" t="s">
        <v>716</v>
      </c>
      <c r="I127" s="286" t="s">
        <v>668</v>
      </c>
      <c r="J127" s="286" t="s">
        <v>717</v>
      </c>
      <c r="K127" s="334"/>
    </row>
    <row r="128" s="1" customFormat="1" ht="15" customHeight="1">
      <c r="B128" s="331"/>
      <c r="C128" s="286" t="s">
        <v>84</v>
      </c>
      <c r="D128" s="286"/>
      <c r="E128" s="286"/>
      <c r="F128" s="309" t="s">
        <v>666</v>
      </c>
      <c r="G128" s="286"/>
      <c r="H128" s="286" t="s">
        <v>718</v>
      </c>
      <c r="I128" s="286" t="s">
        <v>668</v>
      </c>
      <c r="J128" s="286" t="s">
        <v>717</v>
      </c>
      <c r="K128" s="334"/>
    </row>
    <row r="129" s="1" customFormat="1" ht="15" customHeight="1">
      <c r="B129" s="331"/>
      <c r="C129" s="286" t="s">
        <v>677</v>
      </c>
      <c r="D129" s="286"/>
      <c r="E129" s="286"/>
      <c r="F129" s="309" t="s">
        <v>672</v>
      </c>
      <c r="G129" s="286"/>
      <c r="H129" s="286" t="s">
        <v>678</v>
      </c>
      <c r="I129" s="286" t="s">
        <v>668</v>
      </c>
      <c r="J129" s="286">
        <v>15</v>
      </c>
      <c r="K129" s="334"/>
    </row>
    <row r="130" s="1" customFormat="1" ht="15" customHeight="1">
      <c r="B130" s="331"/>
      <c r="C130" s="312" t="s">
        <v>679</v>
      </c>
      <c r="D130" s="312"/>
      <c r="E130" s="312"/>
      <c r="F130" s="313" t="s">
        <v>672</v>
      </c>
      <c r="G130" s="312"/>
      <c r="H130" s="312" t="s">
        <v>680</v>
      </c>
      <c r="I130" s="312" t="s">
        <v>668</v>
      </c>
      <c r="J130" s="312">
        <v>15</v>
      </c>
      <c r="K130" s="334"/>
    </row>
    <row r="131" s="1" customFormat="1" ht="15" customHeight="1">
      <c r="B131" s="331"/>
      <c r="C131" s="312" t="s">
        <v>681</v>
      </c>
      <c r="D131" s="312"/>
      <c r="E131" s="312"/>
      <c r="F131" s="313" t="s">
        <v>672</v>
      </c>
      <c r="G131" s="312"/>
      <c r="H131" s="312" t="s">
        <v>682</v>
      </c>
      <c r="I131" s="312" t="s">
        <v>668</v>
      </c>
      <c r="J131" s="312">
        <v>20</v>
      </c>
      <c r="K131" s="334"/>
    </row>
    <row r="132" s="1" customFormat="1" ht="15" customHeight="1">
      <c r="B132" s="331"/>
      <c r="C132" s="312" t="s">
        <v>683</v>
      </c>
      <c r="D132" s="312"/>
      <c r="E132" s="312"/>
      <c r="F132" s="313" t="s">
        <v>672</v>
      </c>
      <c r="G132" s="312"/>
      <c r="H132" s="312" t="s">
        <v>684</v>
      </c>
      <c r="I132" s="312" t="s">
        <v>668</v>
      </c>
      <c r="J132" s="312">
        <v>20</v>
      </c>
      <c r="K132" s="334"/>
    </row>
    <row r="133" s="1" customFormat="1" ht="15" customHeight="1">
      <c r="B133" s="331"/>
      <c r="C133" s="286" t="s">
        <v>671</v>
      </c>
      <c r="D133" s="286"/>
      <c r="E133" s="286"/>
      <c r="F133" s="309" t="s">
        <v>672</v>
      </c>
      <c r="G133" s="286"/>
      <c r="H133" s="286" t="s">
        <v>706</v>
      </c>
      <c r="I133" s="286" t="s">
        <v>668</v>
      </c>
      <c r="J133" s="286">
        <v>50</v>
      </c>
      <c r="K133" s="334"/>
    </row>
    <row r="134" s="1" customFormat="1" ht="15" customHeight="1">
      <c r="B134" s="331"/>
      <c r="C134" s="286" t="s">
        <v>685</v>
      </c>
      <c r="D134" s="286"/>
      <c r="E134" s="286"/>
      <c r="F134" s="309" t="s">
        <v>672</v>
      </c>
      <c r="G134" s="286"/>
      <c r="H134" s="286" t="s">
        <v>706</v>
      </c>
      <c r="I134" s="286" t="s">
        <v>668</v>
      </c>
      <c r="J134" s="286">
        <v>50</v>
      </c>
      <c r="K134" s="334"/>
    </row>
    <row r="135" s="1" customFormat="1" ht="15" customHeight="1">
      <c r="B135" s="331"/>
      <c r="C135" s="286" t="s">
        <v>691</v>
      </c>
      <c r="D135" s="286"/>
      <c r="E135" s="286"/>
      <c r="F135" s="309" t="s">
        <v>672</v>
      </c>
      <c r="G135" s="286"/>
      <c r="H135" s="286" t="s">
        <v>706</v>
      </c>
      <c r="I135" s="286" t="s">
        <v>668</v>
      </c>
      <c r="J135" s="286">
        <v>50</v>
      </c>
      <c r="K135" s="334"/>
    </row>
    <row r="136" s="1" customFormat="1" ht="15" customHeight="1">
      <c r="B136" s="331"/>
      <c r="C136" s="286" t="s">
        <v>693</v>
      </c>
      <c r="D136" s="286"/>
      <c r="E136" s="286"/>
      <c r="F136" s="309" t="s">
        <v>672</v>
      </c>
      <c r="G136" s="286"/>
      <c r="H136" s="286" t="s">
        <v>706</v>
      </c>
      <c r="I136" s="286" t="s">
        <v>668</v>
      </c>
      <c r="J136" s="286">
        <v>50</v>
      </c>
      <c r="K136" s="334"/>
    </row>
    <row r="137" s="1" customFormat="1" ht="15" customHeight="1">
      <c r="B137" s="331"/>
      <c r="C137" s="286" t="s">
        <v>694</v>
      </c>
      <c r="D137" s="286"/>
      <c r="E137" s="286"/>
      <c r="F137" s="309" t="s">
        <v>672</v>
      </c>
      <c r="G137" s="286"/>
      <c r="H137" s="286" t="s">
        <v>719</v>
      </c>
      <c r="I137" s="286" t="s">
        <v>668</v>
      </c>
      <c r="J137" s="286">
        <v>255</v>
      </c>
      <c r="K137" s="334"/>
    </row>
    <row r="138" s="1" customFormat="1" ht="15" customHeight="1">
      <c r="B138" s="331"/>
      <c r="C138" s="286" t="s">
        <v>696</v>
      </c>
      <c r="D138" s="286"/>
      <c r="E138" s="286"/>
      <c r="F138" s="309" t="s">
        <v>666</v>
      </c>
      <c r="G138" s="286"/>
      <c r="H138" s="286" t="s">
        <v>720</v>
      </c>
      <c r="I138" s="286" t="s">
        <v>698</v>
      </c>
      <c r="J138" s="286"/>
      <c r="K138" s="334"/>
    </row>
    <row r="139" s="1" customFormat="1" ht="15" customHeight="1">
      <c r="B139" s="331"/>
      <c r="C139" s="286" t="s">
        <v>699</v>
      </c>
      <c r="D139" s="286"/>
      <c r="E139" s="286"/>
      <c r="F139" s="309" t="s">
        <v>666</v>
      </c>
      <c r="G139" s="286"/>
      <c r="H139" s="286" t="s">
        <v>721</v>
      </c>
      <c r="I139" s="286" t="s">
        <v>701</v>
      </c>
      <c r="J139" s="286"/>
      <c r="K139" s="334"/>
    </row>
    <row r="140" s="1" customFormat="1" ht="15" customHeight="1">
      <c r="B140" s="331"/>
      <c r="C140" s="286" t="s">
        <v>702</v>
      </c>
      <c r="D140" s="286"/>
      <c r="E140" s="286"/>
      <c r="F140" s="309" t="s">
        <v>666</v>
      </c>
      <c r="G140" s="286"/>
      <c r="H140" s="286" t="s">
        <v>702</v>
      </c>
      <c r="I140" s="286" t="s">
        <v>701</v>
      </c>
      <c r="J140" s="286"/>
      <c r="K140" s="334"/>
    </row>
    <row r="141" s="1" customFormat="1" ht="15" customHeight="1">
      <c r="B141" s="331"/>
      <c r="C141" s="286" t="s">
        <v>37</v>
      </c>
      <c r="D141" s="286"/>
      <c r="E141" s="286"/>
      <c r="F141" s="309" t="s">
        <v>666</v>
      </c>
      <c r="G141" s="286"/>
      <c r="H141" s="286" t="s">
        <v>722</v>
      </c>
      <c r="I141" s="286" t="s">
        <v>701</v>
      </c>
      <c r="J141" s="286"/>
      <c r="K141" s="334"/>
    </row>
    <row r="142" s="1" customFormat="1" ht="15" customHeight="1">
      <c r="B142" s="331"/>
      <c r="C142" s="286" t="s">
        <v>723</v>
      </c>
      <c r="D142" s="286"/>
      <c r="E142" s="286"/>
      <c r="F142" s="309" t="s">
        <v>666</v>
      </c>
      <c r="G142" s="286"/>
      <c r="H142" s="286" t="s">
        <v>724</v>
      </c>
      <c r="I142" s="286" t="s">
        <v>701</v>
      </c>
      <c r="J142" s="286"/>
      <c r="K142" s="334"/>
    </row>
    <row r="143" s="1" customFormat="1" ht="15" customHeight="1">
      <c r="B143" s="335"/>
      <c r="C143" s="336"/>
      <c r="D143" s="336"/>
      <c r="E143" s="336"/>
      <c r="F143" s="336"/>
      <c r="G143" s="336"/>
      <c r="H143" s="336"/>
      <c r="I143" s="336"/>
      <c r="J143" s="336"/>
      <c r="K143" s="337"/>
    </row>
    <row r="144" s="1" customFormat="1" ht="18.75" customHeight="1">
      <c r="B144" s="322"/>
      <c r="C144" s="322"/>
      <c r="D144" s="322"/>
      <c r="E144" s="322"/>
      <c r="F144" s="323"/>
      <c r="G144" s="322"/>
      <c r="H144" s="322"/>
      <c r="I144" s="322"/>
      <c r="J144" s="322"/>
      <c r="K144" s="322"/>
    </row>
    <row r="145" s="1" customFormat="1" ht="18.75" customHeight="1">
      <c r="B145" s="294"/>
      <c r="C145" s="294"/>
      <c r="D145" s="294"/>
      <c r="E145" s="294"/>
      <c r="F145" s="294"/>
      <c r="G145" s="294"/>
      <c r="H145" s="294"/>
      <c r="I145" s="294"/>
      <c r="J145" s="294"/>
      <c r="K145" s="294"/>
    </row>
    <row r="146" s="1" customFormat="1" ht="7.5" customHeight="1">
      <c r="B146" s="295"/>
      <c r="C146" s="296"/>
      <c r="D146" s="296"/>
      <c r="E146" s="296"/>
      <c r="F146" s="296"/>
      <c r="G146" s="296"/>
      <c r="H146" s="296"/>
      <c r="I146" s="296"/>
      <c r="J146" s="296"/>
      <c r="K146" s="297"/>
    </row>
    <row r="147" s="1" customFormat="1" ht="45" customHeight="1">
      <c r="B147" s="298"/>
      <c r="C147" s="299" t="s">
        <v>725</v>
      </c>
      <c r="D147" s="299"/>
      <c r="E147" s="299"/>
      <c r="F147" s="299"/>
      <c r="G147" s="299"/>
      <c r="H147" s="299"/>
      <c r="I147" s="299"/>
      <c r="J147" s="299"/>
      <c r="K147" s="300"/>
    </row>
    <row r="148" s="1" customFormat="1" ht="17.25" customHeight="1">
      <c r="B148" s="298"/>
      <c r="C148" s="301" t="s">
        <v>660</v>
      </c>
      <c r="D148" s="301"/>
      <c r="E148" s="301"/>
      <c r="F148" s="301" t="s">
        <v>661</v>
      </c>
      <c r="G148" s="302"/>
      <c r="H148" s="301" t="s">
        <v>53</v>
      </c>
      <c r="I148" s="301" t="s">
        <v>56</v>
      </c>
      <c r="J148" s="301" t="s">
        <v>662</v>
      </c>
      <c r="K148" s="300"/>
    </row>
    <row r="149" s="1" customFormat="1" ht="17.25" customHeight="1">
      <c r="B149" s="298"/>
      <c r="C149" s="303" t="s">
        <v>663</v>
      </c>
      <c r="D149" s="303"/>
      <c r="E149" s="303"/>
      <c r="F149" s="304" t="s">
        <v>664</v>
      </c>
      <c r="G149" s="305"/>
      <c r="H149" s="303"/>
      <c r="I149" s="303"/>
      <c r="J149" s="303" t="s">
        <v>665</v>
      </c>
      <c r="K149" s="300"/>
    </row>
    <row r="150" s="1" customFormat="1" ht="5.25" customHeight="1">
      <c r="B150" s="311"/>
      <c r="C150" s="306"/>
      <c r="D150" s="306"/>
      <c r="E150" s="306"/>
      <c r="F150" s="306"/>
      <c r="G150" s="307"/>
      <c r="H150" s="306"/>
      <c r="I150" s="306"/>
      <c r="J150" s="306"/>
      <c r="K150" s="334"/>
    </row>
    <row r="151" s="1" customFormat="1" ht="15" customHeight="1">
      <c r="B151" s="311"/>
      <c r="C151" s="338" t="s">
        <v>669</v>
      </c>
      <c r="D151" s="286"/>
      <c r="E151" s="286"/>
      <c r="F151" s="339" t="s">
        <v>666</v>
      </c>
      <c r="G151" s="286"/>
      <c r="H151" s="338" t="s">
        <v>706</v>
      </c>
      <c r="I151" s="338" t="s">
        <v>668</v>
      </c>
      <c r="J151" s="338">
        <v>120</v>
      </c>
      <c r="K151" s="334"/>
    </row>
    <row r="152" s="1" customFormat="1" ht="15" customHeight="1">
      <c r="B152" s="311"/>
      <c r="C152" s="338" t="s">
        <v>715</v>
      </c>
      <c r="D152" s="286"/>
      <c r="E152" s="286"/>
      <c r="F152" s="339" t="s">
        <v>666</v>
      </c>
      <c r="G152" s="286"/>
      <c r="H152" s="338" t="s">
        <v>726</v>
      </c>
      <c r="I152" s="338" t="s">
        <v>668</v>
      </c>
      <c r="J152" s="338" t="s">
        <v>717</v>
      </c>
      <c r="K152" s="334"/>
    </row>
    <row r="153" s="1" customFormat="1" ht="15" customHeight="1">
      <c r="B153" s="311"/>
      <c r="C153" s="338" t="s">
        <v>84</v>
      </c>
      <c r="D153" s="286"/>
      <c r="E153" s="286"/>
      <c r="F153" s="339" t="s">
        <v>666</v>
      </c>
      <c r="G153" s="286"/>
      <c r="H153" s="338" t="s">
        <v>727</v>
      </c>
      <c r="I153" s="338" t="s">
        <v>668</v>
      </c>
      <c r="J153" s="338" t="s">
        <v>717</v>
      </c>
      <c r="K153" s="334"/>
    </row>
    <row r="154" s="1" customFormat="1" ht="15" customHeight="1">
      <c r="B154" s="311"/>
      <c r="C154" s="338" t="s">
        <v>671</v>
      </c>
      <c r="D154" s="286"/>
      <c r="E154" s="286"/>
      <c r="F154" s="339" t="s">
        <v>672</v>
      </c>
      <c r="G154" s="286"/>
      <c r="H154" s="338" t="s">
        <v>706</v>
      </c>
      <c r="I154" s="338" t="s">
        <v>668</v>
      </c>
      <c r="J154" s="338">
        <v>50</v>
      </c>
      <c r="K154" s="334"/>
    </row>
    <row r="155" s="1" customFormat="1" ht="15" customHeight="1">
      <c r="B155" s="311"/>
      <c r="C155" s="338" t="s">
        <v>674</v>
      </c>
      <c r="D155" s="286"/>
      <c r="E155" s="286"/>
      <c r="F155" s="339" t="s">
        <v>666</v>
      </c>
      <c r="G155" s="286"/>
      <c r="H155" s="338" t="s">
        <v>706</v>
      </c>
      <c r="I155" s="338" t="s">
        <v>676</v>
      </c>
      <c r="J155" s="338"/>
      <c r="K155" s="334"/>
    </row>
    <row r="156" s="1" customFormat="1" ht="15" customHeight="1">
      <c r="B156" s="311"/>
      <c r="C156" s="338" t="s">
        <v>685</v>
      </c>
      <c r="D156" s="286"/>
      <c r="E156" s="286"/>
      <c r="F156" s="339" t="s">
        <v>672</v>
      </c>
      <c r="G156" s="286"/>
      <c r="H156" s="338" t="s">
        <v>706</v>
      </c>
      <c r="I156" s="338" t="s">
        <v>668</v>
      </c>
      <c r="J156" s="338">
        <v>50</v>
      </c>
      <c r="K156" s="334"/>
    </row>
    <row r="157" s="1" customFormat="1" ht="15" customHeight="1">
      <c r="B157" s="311"/>
      <c r="C157" s="338" t="s">
        <v>693</v>
      </c>
      <c r="D157" s="286"/>
      <c r="E157" s="286"/>
      <c r="F157" s="339" t="s">
        <v>672</v>
      </c>
      <c r="G157" s="286"/>
      <c r="H157" s="338" t="s">
        <v>706</v>
      </c>
      <c r="I157" s="338" t="s">
        <v>668</v>
      </c>
      <c r="J157" s="338">
        <v>50</v>
      </c>
      <c r="K157" s="334"/>
    </row>
    <row r="158" s="1" customFormat="1" ht="15" customHeight="1">
      <c r="B158" s="311"/>
      <c r="C158" s="338" t="s">
        <v>691</v>
      </c>
      <c r="D158" s="286"/>
      <c r="E158" s="286"/>
      <c r="F158" s="339" t="s">
        <v>672</v>
      </c>
      <c r="G158" s="286"/>
      <c r="H158" s="338" t="s">
        <v>706</v>
      </c>
      <c r="I158" s="338" t="s">
        <v>668</v>
      </c>
      <c r="J158" s="338">
        <v>50</v>
      </c>
      <c r="K158" s="334"/>
    </row>
    <row r="159" s="1" customFormat="1" ht="15" customHeight="1">
      <c r="B159" s="311"/>
      <c r="C159" s="338" t="s">
        <v>111</v>
      </c>
      <c r="D159" s="286"/>
      <c r="E159" s="286"/>
      <c r="F159" s="339" t="s">
        <v>666</v>
      </c>
      <c r="G159" s="286"/>
      <c r="H159" s="338" t="s">
        <v>728</v>
      </c>
      <c r="I159" s="338" t="s">
        <v>668</v>
      </c>
      <c r="J159" s="338" t="s">
        <v>729</v>
      </c>
      <c r="K159" s="334"/>
    </row>
    <row r="160" s="1" customFormat="1" ht="15" customHeight="1">
      <c r="B160" s="311"/>
      <c r="C160" s="338" t="s">
        <v>730</v>
      </c>
      <c r="D160" s="286"/>
      <c r="E160" s="286"/>
      <c r="F160" s="339" t="s">
        <v>666</v>
      </c>
      <c r="G160" s="286"/>
      <c r="H160" s="338" t="s">
        <v>731</v>
      </c>
      <c r="I160" s="338" t="s">
        <v>701</v>
      </c>
      <c r="J160" s="338"/>
      <c r="K160" s="334"/>
    </row>
    <row r="161" s="1" customFormat="1" ht="15" customHeight="1">
      <c r="B161" s="340"/>
      <c r="C161" s="320"/>
      <c r="D161" s="320"/>
      <c r="E161" s="320"/>
      <c r="F161" s="320"/>
      <c r="G161" s="320"/>
      <c r="H161" s="320"/>
      <c r="I161" s="320"/>
      <c r="J161" s="320"/>
      <c r="K161" s="341"/>
    </row>
    <row r="162" s="1" customFormat="1" ht="18.75" customHeight="1">
      <c r="B162" s="322"/>
      <c r="C162" s="332"/>
      <c r="D162" s="332"/>
      <c r="E162" s="332"/>
      <c r="F162" s="342"/>
      <c r="G162" s="332"/>
      <c r="H162" s="332"/>
      <c r="I162" s="332"/>
      <c r="J162" s="332"/>
      <c r="K162" s="322"/>
    </row>
    <row r="163" s="1" customFormat="1" ht="18.75" customHeight="1">
      <c r="B163" s="294"/>
      <c r="C163" s="294"/>
      <c r="D163" s="294"/>
      <c r="E163" s="294"/>
      <c r="F163" s="294"/>
      <c r="G163" s="294"/>
      <c r="H163" s="294"/>
      <c r="I163" s="294"/>
      <c r="J163" s="294"/>
      <c r="K163" s="294"/>
    </row>
    <row r="164" s="1" customFormat="1" ht="7.5" customHeight="1">
      <c r="B164" s="273"/>
      <c r="C164" s="274"/>
      <c r="D164" s="274"/>
      <c r="E164" s="274"/>
      <c r="F164" s="274"/>
      <c r="G164" s="274"/>
      <c r="H164" s="274"/>
      <c r="I164" s="274"/>
      <c r="J164" s="274"/>
      <c r="K164" s="275"/>
    </row>
    <row r="165" s="1" customFormat="1" ht="45" customHeight="1">
      <c r="B165" s="276"/>
      <c r="C165" s="277" t="s">
        <v>732</v>
      </c>
      <c r="D165" s="277"/>
      <c r="E165" s="277"/>
      <c r="F165" s="277"/>
      <c r="G165" s="277"/>
      <c r="H165" s="277"/>
      <c r="I165" s="277"/>
      <c r="J165" s="277"/>
      <c r="K165" s="278"/>
    </row>
    <row r="166" s="1" customFormat="1" ht="17.25" customHeight="1">
      <c r="B166" s="276"/>
      <c r="C166" s="301" t="s">
        <v>660</v>
      </c>
      <c r="D166" s="301"/>
      <c r="E166" s="301"/>
      <c r="F166" s="301" t="s">
        <v>661</v>
      </c>
      <c r="G166" s="343"/>
      <c r="H166" s="344" t="s">
        <v>53</v>
      </c>
      <c r="I166" s="344" t="s">
        <v>56</v>
      </c>
      <c r="J166" s="301" t="s">
        <v>662</v>
      </c>
      <c r="K166" s="278"/>
    </row>
    <row r="167" s="1" customFormat="1" ht="17.25" customHeight="1">
      <c r="B167" s="279"/>
      <c r="C167" s="303" t="s">
        <v>663</v>
      </c>
      <c r="D167" s="303"/>
      <c r="E167" s="303"/>
      <c r="F167" s="304" t="s">
        <v>664</v>
      </c>
      <c r="G167" s="345"/>
      <c r="H167" s="346"/>
      <c r="I167" s="346"/>
      <c r="J167" s="303" t="s">
        <v>665</v>
      </c>
      <c r="K167" s="281"/>
    </row>
    <row r="168" s="1" customFormat="1" ht="5.25" customHeight="1">
      <c r="B168" s="311"/>
      <c r="C168" s="306"/>
      <c r="D168" s="306"/>
      <c r="E168" s="306"/>
      <c r="F168" s="306"/>
      <c r="G168" s="307"/>
      <c r="H168" s="306"/>
      <c r="I168" s="306"/>
      <c r="J168" s="306"/>
      <c r="K168" s="334"/>
    </row>
    <row r="169" s="1" customFormat="1" ht="15" customHeight="1">
      <c r="B169" s="311"/>
      <c r="C169" s="286" t="s">
        <v>669</v>
      </c>
      <c r="D169" s="286"/>
      <c r="E169" s="286"/>
      <c r="F169" s="309" t="s">
        <v>666</v>
      </c>
      <c r="G169" s="286"/>
      <c r="H169" s="286" t="s">
        <v>706</v>
      </c>
      <c r="I169" s="286" t="s">
        <v>668</v>
      </c>
      <c r="J169" s="286">
        <v>120</v>
      </c>
      <c r="K169" s="334"/>
    </row>
    <row r="170" s="1" customFormat="1" ht="15" customHeight="1">
      <c r="B170" s="311"/>
      <c r="C170" s="286" t="s">
        <v>715</v>
      </c>
      <c r="D170" s="286"/>
      <c r="E170" s="286"/>
      <c r="F170" s="309" t="s">
        <v>666</v>
      </c>
      <c r="G170" s="286"/>
      <c r="H170" s="286" t="s">
        <v>716</v>
      </c>
      <c r="I170" s="286" t="s">
        <v>668</v>
      </c>
      <c r="J170" s="286" t="s">
        <v>717</v>
      </c>
      <c r="K170" s="334"/>
    </row>
    <row r="171" s="1" customFormat="1" ht="15" customHeight="1">
      <c r="B171" s="311"/>
      <c r="C171" s="286" t="s">
        <v>84</v>
      </c>
      <c r="D171" s="286"/>
      <c r="E171" s="286"/>
      <c r="F171" s="309" t="s">
        <v>666</v>
      </c>
      <c r="G171" s="286"/>
      <c r="H171" s="286" t="s">
        <v>733</v>
      </c>
      <c r="I171" s="286" t="s">
        <v>668</v>
      </c>
      <c r="J171" s="286" t="s">
        <v>717</v>
      </c>
      <c r="K171" s="334"/>
    </row>
    <row r="172" s="1" customFormat="1" ht="15" customHeight="1">
      <c r="B172" s="311"/>
      <c r="C172" s="286" t="s">
        <v>671</v>
      </c>
      <c r="D172" s="286"/>
      <c r="E172" s="286"/>
      <c r="F172" s="309" t="s">
        <v>672</v>
      </c>
      <c r="G172" s="286"/>
      <c r="H172" s="286" t="s">
        <v>733</v>
      </c>
      <c r="I172" s="286" t="s">
        <v>668</v>
      </c>
      <c r="J172" s="286">
        <v>50</v>
      </c>
      <c r="K172" s="334"/>
    </row>
    <row r="173" s="1" customFormat="1" ht="15" customHeight="1">
      <c r="B173" s="311"/>
      <c r="C173" s="286" t="s">
        <v>674</v>
      </c>
      <c r="D173" s="286"/>
      <c r="E173" s="286"/>
      <c r="F173" s="309" t="s">
        <v>666</v>
      </c>
      <c r="G173" s="286"/>
      <c r="H173" s="286" t="s">
        <v>733</v>
      </c>
      <c r="I173" s="286" t="s">
        <v>676</v>
      </c>
      <c r="J173" s="286"/>
      <c r="K173" s="334"/>
    </row>
    <row r="174" s="1" customFormat="1" ht="15" customHeight="1">
      <c r="B174" s="311"/>
      <c r="C174" s="286" t="s">
        <v>685</v>
      </c>
      <c r="D174" s="286"/>
      <c r="E174" s="286"/>
      <c r="F174" s="309" t="s">
        <v>672</v>
      </c>
      <c r="G174" s="286"/>
      <c r="H174" s="286" t="s">
        <v>733</v>
      </c>
      <c r="I174" s="286" t="s">
        <v>668</v>
      </c>
      <c r="J174" s="286">
        <v>50</v>
      </c>
      <c r="K174" s="334"/>
    </row>
    <row r="175" s="1" customFormat="1" ht="15" customHeight="1">
      <c r="B175" s="311"/>
      <c r="C175" s="286" t="s">
        <v>693</v>
      </c>
      <c r="D175" s="286"/>
      <c r="E175" s="286"/>
      <c r="F175" s="309" t="s">
        <v>672</v>
      </c>
      <c r="G175" s="286"/>
      <c r="H175" s="286" t="s">
        <v>733</v>
      </c>
      <c r="I175" s="286" t="s">
        <v>668</v>
      </c>
      <c r="J175" s="286">
        <v>50</v>
      </c>
      <c r="K175" s="334"/>
    </row>
    <row r="176" s="1" customFormat="1" ht="15" customHeight="1">
      <c r="B176" s="311"/>
      <c r="C176" s="286" t="s">
        <v>691</v>
      </c>
      <c r="D176" s="286"/>
      <c r="E176" s="286"/>
      <c r="F176" s="309" t="s">
        <v>672</v>
      </c>
      <c r="G176" s="286"/>
      <c r="H176" s="286" t="s">
        <v>733</v>
      </c>
      <c r="I176" s="286" t="s">
        <v>668</v>
      </c>
      <c r="J176" s="286">
        <v>50</v>
      </c>
      <c r="K176" s="334"/>
    </row>
    <row r="177" s="1" customFormat="1" ht="15" customHeight="1">
      <c r="B177" s="311"/>
      <c r="C177" s="286" t="s">
        <v>118</v>
      </c>
      <c r="D177" s="286"/>
      <c r="E177" s="286"/>
      <c r="F177" s="309" t="s">
        <v>666</v>
      </c>
      <c r="G177" s="286"/>
      <c r="H177" s="286" t="s">
        <v>734</v>
      </c>
      <c r="I177" s="286" t="s">
        <v>735</v>
      </c>
      <c r="J177" s="286"/>
      <c r="K177" s="334"/>
    </row>
    <row r="178" s="1" customFormat="1" ht="15" customHeight="1">
      <c r="B178" s="311"/>
      <c r="C178" s="286" t="s">
        <v>56</v>
      </c>
      <c r="D178" s="286"/>
      <c r="E178" s="286"/>
      <c r="F178" s="309" t="s">
        <v>666</v>
      </c>
      <c r="G178" s="286"/>
      <c r="H178" s="286" t="s">
        <v>736</v>
      </c>
      <c r="I178" s="286" t="s">
        <v>737</v>
      </c>
      <c r="J178" s="286">
        <v>1</v>
      </c>
      <c r="K178" s="334"/>
    </row>
    <row r="179" s="1" customFormat="1" ht="15" customHeight="1">
      <c r="B179" s="311"/>
      <c r="C179" s="286" t="s">
        <v>52</v>
      </c>
      <c r="D179" s="286"/>
      <c r="E179" s="286"/>
      <c r="F179" s="309" t="s">
        <v>666</v>
      </c>
      <c r="G179" s="286"/>
      <c r="H179" s="286" t="s">
        <v>738</v>
      </c>
      <c r="I179" s="286" t="s">
        <v>668</v>
      </c>
      <c r="J179" s="286">
        <v>20</v>
      </c>
      <c r="K179" s="334"/>
    </row>
    <row r="180" s="1" customFormat="1" ht="15" customHeight="1">
      <c r="B180" s="311"/>
      <c r="C180" s="286" t="s">
        <v>53</v>
      </c>
      <c r="D180" s="286"/>
      <c r="E180" s="286"/>
      <c r="F180" s="309" t="s">
        <v>666</v>
      </c>
      <c r="G180" s="286"/>
      <c r="H180" s="286" t="s">
        <v>739</v>
      </c>
      <c r="I180" s="286" t="s">
        <v>668</v>
      </c>
      <c r="J180" s="286">
        <v>255</v>
      </c>
      <c r="K180" s="334"/>
    </row>
    <row r="181" s="1" customFormat="1" ht="15" customHeight="1">
      <c r="B181" s="311"/>
      <c r="C181" s="286" t="s">
        <v>119</v>
      </c>
      <c r="D181" s="286"/>
      <c r="E181" s="286"/>
      <c r="F181" s="309" t="s">
        <v>666</v>
      </c>
      <c r="G181" s="286"/>
      <c r="H181" s="286" t="s">
        <v>630</v>
      </c>
      <c r="I181" s="286" t="s">
        <v>668</v>
      </c>
      <c r="J181" s="286">
        <v>10</v>
      </c>
      <c r="K181" s="334"/>
    </row>
    <row r="182" s="1" customFormat="1" ht="15" customHeight="1">
      <c r="B182" s="311"/>
      <c r="C182" s="286" t="s">
        <v>120</v>
      </c>
      <c r="D182" s="286"/>
      <c r="E182" s="286"/>
      <c r="F182" s="309" t="s">
        <v>666</v>
      </c>
      <c r="G182" s="286"/>
      <c r="H182" s="286" t="s">
        <v>740</v>
      </c>
      <c r="I182" s="286" t="s">
        <v>701</v>
      </c>
      <c r="J182" s="286"/>
      <c r="K182" s="334"/>
    </row>
    <row r="183" s="1" customFormat="1" ht="15" customHeight="1">
      <c r="B183" s="311"/>
      <c r="C183" s="286" t="s">
        <v>741</v>
      </c>
      <c r="D183" s="286"/>
      <c r="E183" s="286"/>
      <c r="F183" s="309" t="s">
        <v>666</v>
      </c>
      <c r="G183" s="286"/>
      <c r="H183" s="286" t="s">
        <v>742</v>
      </c>
      <c r="I183" s="286" t="s">
        <v>701</v>
      </c>
      <c r="J183" s="286"/>
      <c r="K183" s="334"/>
    </row>
    <row r="184" s="1" customFormat="1" ht="15" customHeight="1">
      <c r="B184" s="311"/>
      <c r="C184" s="286" t="s">
        <v>730</v>
      </c>
      <c r="D184" s="286"/>
      <c r="E184" s="286"/>
      <c r="F184" s="309" t="s">
        <v>666</v>
      </c>
      <c r="G184" s="286"/>
      <c r="H184" s="286" t="s">
        <v>743</v>
      </c>
      <c r="I184" s="286" t="s">
        <v>701</v>
      </c>
      <c r="J184" s="286"/>
      <c r="K184" s="334"/>
    </row>
    <row r="185" s="1" customFormat="1" ht="15" customHeight="1">
      <c r="B185" s="311"/>
      <c r="C185" s="286" t="s">
        <v>122</v>
      </c>
      <c r="D185" s="286"/>
      <c r="E185" s="286"/>
      <c r="F185" s="309" t="s">
        <v>672</v>
      </c>
      <c r="G185" s="286"/>
      <c r="H185" s="286" t="s">
        <v>744</v>
      </c>
      <c r="I185" s="286" t="s">
        <v>668</v>
      </c>
      <c r="J185" s="286">
        <v>50</v>
      </c>
      <c r="K185" s="334"/>
    </row>
    <row r="186" s="1" customFormat="1" ht="15" customHeight="1">
      <c r="B186" s="311"/>
      <c r="C186" s="286" t="s">
        <v>745</v>
      </c>
      <c r="D186" s="286"/>
      <c r="E186" s="286"/>
      <c r="F186" s="309" t="s">
        <v>672</v>
      </c>
      <c r="G186" s="286"/>
      <c r="H186" s="286" t="s">
        <v>746</v>
      </c>
      <c r="I186" s="286" t="s">
        <v>747</v>
      </c>
      <c r="J186" s="286"/>
      <c r="K186" s="334"/>
    </row>
    <row r="187" s="1" customFormat="1" ht="15" customHeight="1">
      <c r="B187" s="311"/>
      <c r="C187" s="286" t="s">
        <v>748</v>
      </c>
      <c r="D187" s="286"/>
      <c r="E187" s="286"/>
      <c r="F187" s="309" t="s">
        <v>672</v>
      </c>
      <c r="G187" s="286"/>
      <c r="H187" s="286" t="s">
        <v>749</v>
      </c>
      <c r="I187" s="286" t="s">
        <v>747</v>
      </c>
      <c r="J187" s="286"/>
      <c r="K187" s="334"/>
    </row>
    <row r="188" s="1" customFormat="1" ht="15" customHeight="1">
      <c r="B188" s="311"/>
      <c r="C188" s="286" t="s">
        <v>750</v>
      </c>
      <c r="D188" s="286"/>
      <c r="E188" s="286"/>
      <c r="F188" s="309" t="s">
        <v>672</v>
      </c>
      <c r="G188" s="286"/>
      <c r="H188" s="286" t="s">
        <v>751</v>
      </c>
      <c r="I188" s="286" t="s">
        <v>747</v>
      </c>
      <c r="J188" s="286"/>
      <c r="K188" s="334"/>
    </row>
    <row r="189" s="1" customFormat="1" ht="15" customHeight="1">
      <c r="B189" s="311"/>
      <c r="C189" s="347" t="s">
        <v>752</v>
      </c>
      <c r="D189" s="286"/>
      <c r="E189" s="286"/>
      <c r="F189" s="309" t="s">
        <v>672</v>
      </c>
      <c r="G189" s="286"/>
      <c r="H189" s="286" t="s">
        <v>753</v>
      </c>
      <c r="I189" s="286" t="s">
        <v>754</v>
      </c>
      <c r="J189" s="348" t="s">
        <v>755</v>
      </c>
      <c r="K189" s="334"/>
    </row>
    <row r="190" s="1" customFormat="1" ht="15" customHeight="1">
      <c r="B190" s="311"/>
      <c r="C190" s="347" t="s">
        <v>41</v>
      </c>
      <c r="D190" s="286"/>
      <c r="E190" s="286"/>
      <c r="F190" s="309" t="s">
        <v>666</v>
      </c>
      <c r="G190" s="286"/>
      <c r="H190" s="283" t="s">
        <v>756</v>
      </c>
      <c r="I190" s="286" t="s">
        <v>757</v>
      </c>
      <c r="J190" s="286"/>
      <c r="K190" s="334"/>
    </row>
    <row r="191" s="1" customFormat="1" ht="15" customHeight="1">
      <c r="B191" s="311"/>
      <c r="C191" s="347" t="s">
        <v>758</v>
      </c>
      <c r="D191" s="286"/>
      <c r="E191" s="286"/>
      <c r="F191" s="309" t="s">
        <v>666</v>
      </c>
      <c r="G191" s="286"/>
      <c r="H191" s="286" t="s">
        <v>759</v>
      </c>
      <c r="I191" s="286" t="s">
        <v>701</v>
      </c>
      <c r="J191" s="286"/>
      <c r="K191" s="334"/>
    </row>
    <row r="192" s="1" customFormat="1" ht="15" customHeight="1">
      <c r="B192" s="311"/>
      <c r="C192" s="347" t="s">
        <v>760</v>
      </c>
      <c r="D192" s="286"/>
      <c r="E192" s="286"/>
      <c r="F192" s="309" t="s">
        <v>666</v>
      </c>
      <c r="G192" s="286"/>
      <c r="H192" s="286" t="s">
        <v>761</v>
      </c>
      <c r="I192" s="286" t="s">
        <v>701</v>
      </c>
      <c r="J192" s="286"/>
      <c r="K192" s="334"/>
    </row>
    <row r="193" s="1" customFormat="1" ht="15" customHeight="1">
      <c r="B193" s="311"/>
      <c r="C193" s="347" t="s">
        <v>762</v>
      </c>
      <c r="D193" s="286"/>
      <c r="E193" s="286"/>
      <c r="F193" s="309" t="s">
        <v>672</v>
      </c>
      <c r="G193" s="286"/>
      <c r="H193" s="286" t="s">
        <v>763</v>
      </c>
      <c r="I193" s="286" t="s">
        <v>701</v>
      </c>
      <c r="J193" s="286"/>
      <c r="K193" s="334"/>
    </row>
    <row r="194" s="1" customFormat="1" ht="15" customHeight="1">
      <c r="B194" s="340"/>
      <c r="C194" s="349"/>
      <c r="D194" s="320"/>
      <c r="E194" s="320"/>
      <c r="F194" s="320"/>
      <c r="G194" s="320"/>
      <c r="H194" s="320"/>
      <c r="I194" s="320"/>
      <c r="J194" s="320"/>
      <c r="K194" s="341"/>
    </row>
    <row r="195" s="1" customFormat="1" ht="18.75" customHeight="1">
      <c r="B195" s="322"/>
      <c r="C195" s="332"/>
      <c r="D195" s="332"/>
      <c r="E195" s="332"/>
      <c r="F195" s="342"/>
      <c r="G195" s="332"/>
      <c r="H195" s="332"/>
      <c r="I195" s="332"/>
      <c r="J195" s="332"/>
      <c r="K195" s="322"/>
    </row>
    <row r="196" s="1" customFormat="1" ht="18.75" customHeight="1">
      <c r="B196" s="322"/>
      <c r="C196" s="332"/>
      <c r="D196" s="332"/>
      <c r="E196" s="332"/>
      <c r="F196" s="342"/>
      <c r="G196" s="332"/>
      <c r="H196" s="332"/>
      <c r="I196" s="332"/>
      <c r="J196" s="332"/>
      <c r="K196" s="322"/>
    </row>
    <row r="197" s="1" customFormat="1" ht="18.75" customHeight="1">
      <c r="B197" s="294"/>
      <c r="C197" s="294"/>
      <c r="D197" s="294"/>
      <c r="E197" s="294"/>
      <c r="F197" s="294"/>
      <c r="G197" s="294"/>
      <c r="H197" s="294"/>
      <c r="I197" s="294"/>
      <c r="J197" s="294"/>
      <c r="K197" s="294"/>
    </row>
    <row r="198" s="1" customFormat="1" ht="13.5">
      <c r="B198" s="273"/>
      <c r="C198" s="274"/>
      <c r="D198" s="274"/>
      <c r="E198" s="274"/>
      <c r="F198" s="274"/>
      <c r="G198" s="274"/>
      <c r="H198" s="274"/>
      <c r="I198" s="274"/>
      <c r="J198" s="274"/>
      <c r="K198" s="275"/>
    </row>
    <row r="199" s="1" customFormat="1" ht="21">
      <c r="B199" s="276"/>
      <c r="C199" s="277" t="s">
        <v>764</v>
      </c>
      <c r="D199" s="277"/>
      <c r="E199" s="277"/>
      <c r="F199" s="277"/>
      <c r="G199" s="277"/>
      <c r="H199" s="277"/>
      <c r="I199" s="277"/>
      <c r="J199" s="277"/>
      <c r="K199" s="278"/>
    </row>
    <row r="200" s="1" customFormat="1" ht="25.5" customHeight="1">
      <c r="B200" s="276"/>
      <c r="C200" s="350" t="s">
        <v>765</v>
      </c>
      <c r="D200" s="350"/>
      <c r="E200" s="350"/>
      <c r="F200" s="350" t="s">
        <v>766</v>
      </c>
      <c r="G200" s="351"/>
      <c r="H200" s="350" t="s">
        <v>767</v>
      </c>
      <c r="I200" s="350"/>
      <c r="J200" s="350"/>
      <c r="K200" s="278"/>
    </row>
    <row r="201" s="1" customFormat="1" ht="5.25" customHeight="1">
      <c r="B201" s="311"/>
      <c r="C201" s="306"/>
      <c r="D201" s="306"/>
      <c r="E201" s="306"/>
      <c r="F201" s="306"/>
      <c r="G201" s="332"/>
      <c r="H201" s="306"/>
      <c r="I201" s="306"/>
      <c r="J201" s="306"/>
      <c r="K201" s="334"/>
    </row>
    <row r="202" s="1" customFormat="1" ht="15" customHeight="1">
      <c r="B202" s="311"/>
      <c r="C202" s="286" t="s">
        <v>757</v>
      </c>
      <c r="D202" s="286"/>
      <c r="E202" s="286"/>
      <c r="F202" s="309" t="s">
        <v>42</v>
      </c>
      <c r="G202" s="286"/>
      <c r="H202" s="286" t="s">
        <v>768</v>
      </c>
      <c r="I202" s="286"/>
      <c r="J202" s="286"/>
      <c r="K202" s="334"/>
    </row>
    <row r="203" s="1" customFormat="1" ht="15" customHeight="1">
      <c r="B203" s="311"/>
      <c r="C203" s="286"/>
      <c r="D203" s="286"/>
      <c r="E203" s="286"/>
      <c r="F203" s="309" t="s">
        <v>43</v>
      </c>
      <c r="G203" s="286"/>
      <c r="H203" s="286" t="s">
        <v>769</v>
      </c>
      <c r="I203" s="286"/>
      <c r="J203" s="286"/>
      <c r="K203" s="334"/>
    </row>
    <row r="204" s="1" customFormat="1" ht="15" customHeight="1">
      <c r="B204" s="311"/>
      <c r="C204" s="286"/>
      <c r="D204" s="286"/>
      <c r="E204" s="286"/>
      <c r="F204" s="309" t="s">
        <v>46</v>
      </c>
      <c r="G204" s="286"/>
      <c r="H204" s="286" t="s">
        <v>770</v>
      </c>
      <c r="I204" s="286"/>
      <c r="J204" s="286"/>
      <c r="K204" s="334"/>
    </row>
    <row r="205" s="1" customFormat="1" ht="15" customHeight="1">
      <c r="B205" s="311"/>
      <c r="C205" s="286"/>
      <c r="D205" s="286"/>
      <c r="E205" s="286"/>
      <c r="F205" s="309" t="s">
        <v>44</v>
      </c>
      <c r="G205" s="286"/>
      <c r="H205" s="286" t="s">
        <v>771</v>
      </c>
      <c r="I205" s="286"/>
      <c r="J205" s="286"/>
      <c r="K205" s="334"/>
    </row>
    <row r="206" s="1" customFormat="1" ht="15" customHeight="1">
      <c r="B206" s="311"/>
      <c r="C206" s="286"/>
      <c r="D206" s="286"/>
      <c r="E206" s="286"/>
      <c r="F206" s="309" t="s">
        <v>45</v>
      </c>
      <c r="G206" s="286"/>
      <c r="H206" s="286" t="s">
        <v>772</v>
      </c>
      <c r="I206" s="286"/>
      <c r="J206" s="286"/>
      <c r="K206" s="334"/>
    </row>
    <row r="207" s="1" customFormat="1" ht="15" customHeight="1">
      <c r="B207" s="311"/>
      <c r="C207" s="286"/>
      <c r="D207" s="286"/>
      <c r="E207" s="286"/>
      <c r="F207" s="309"/>
      <c r="G207" s="286"/>
      <c r="H207" s="286"/>
      <c r="I207" s="286"/>
      <c r="J207" s="286"/>
      <c r="K207" s="334"/>
    </row>
    <row r="208" s="1" customFormat="1" ht="15" customHeight="1">
      <c r="B208" s="311"/>
      <c r="C208" s="286" t="s">
        <v>713</v>
      </c>
      <c r="D208" s="286"/>
      <c r="E208" s="286"/>
      <c r="F208" s="309" t="s">
        <v>77</v>
      </c>
      <c r="G208" s="286"/>
      <c r="H208" s="286" t="s">
        <v>773</v>
      </c>
      <c r="I208" s="286"/>
      <c r="J208" s="286"/>
      <c r="K208" s="334"/>
    </row>
    <row r="209" s="1" customFormat="1" ht="15" customHeight="1">
      <c r="B209" s="311"/>
      <c r="C209" s="286"/>
      <c r="D209" s="286"/>
      <c r="E209" s="286"/>
      <c r="F209" s="309" t="s">
        <v>609</v>
      </c>
      <c r="G209" s="286"/>
      <c r="H209" s="286" t="s">
        <v>610</v>
      </c>
      <c r="I209" s="286"/>
      <c r="J209" s="286"/>
      <c r="K209" s="334"/>
    </row>
    <row r="210" s="1" customFormat="1" ht="15" customHeight="1">
      <c r="B210" s="311"/>
      <c r="C210" s="286"/>
      <c r="D210" s="286"/>
      <c r="E210" s="286"/>
      <c r="F210" s="309" t="s">
        <v>607</v>
      </c>
      <c r="G210" s="286"/>
      <c r="H210" s="286" t="s">
        <v>774</v>
      </c>
      <c r="I210" s="286"/>
      <c r="J210" s="286"/>
      <c r="K210" s="334"/>
    </row>
    <row r="211" s="1" customFormat="1" ht="15" customHeight="1">
      <c r="B211" s="352"/>
      <c r="C211" s="286"/>
      <c r="D211" s="286"/>
      <c r="E211" s="286"/>
      <c r="F211" s="309" t="s">
        <v>611</v>
      </c>
      <c r="G211" s="347"/>
      <c r="H211" s="338" t="s">
        <v>612</v>
      </c>
      <c r="I211" s="338"/>
      <c r="J211" s="338"/>
      <c r="K211" s="353"/>
    </row>
    <row r="212" s="1" customFormat="1" ht="15" customHeight="1">
      <c r="B212" s="352"/>
      <c r="C212" s="286"/>
      <c r="D212" s="286"/>
      <c r="E212" s="286"/>
      <c r="F212" s="309" t="s">
        <v>613</v>
      </c>
      <c r="G212" s="347"/>
      <c r="H212" s="338" t="s">
        <v>497</v>
      </c>
      <c r="I212" s="338"/>
      <c r="J212" s="338"/>
      <c r="K212" s="353"/>
    </row>
    <row r="213" s="1" customFormat="1" ht="15" customHeight="1">
      <c r="B213" s="352"/>
      <c r="C213" s="286"/>
      <c r="D213" s="286"/>
      <c r="E213" s="286"/>
      <c r="F213" s="309"/>
      <c r="G213" s="347"/>
      <c r="H213" s="338"/>
      <c r="I213" s="338"/>
      <c r="J213" s="338"/>
      <c r="K213" s="353"/>
    </row>
    <row r="214" s="1" customFormat="1" ht="15" customHeight="1">
      <c r="B214" s="352"/>
      <c r="C214" s="286" t="s">
        <v>737</v>
      </c>
      <c r="D214" s="286"/>
      <c r="E214" s="286"/>
      <c r="F214" s="309">
        <v>1</v>
      </c>
      <c r="G214" s="347"/>
      <c r="H214" s="338" t="s">
        <v>775</v>
      </c>
      <c r="I214" s="338"/>
      <c r="J214" s="338"/>
      <c r="K214" s="353"/>
    </row>
    <row r="215" s="1" customFormat="1" ht="15" customHeight="1">
      <c r="B215" s="352"/>
      <c r="C215" s="286"/>
      <c r="D215" s="286"/>
      <c r="E215" s="286"/>
      <c r="F215" s="309">
        <v>2</v>
      </c>
      <c r="G215" s="347"/>
      <c r="H215" s="338" t="s">
        <v>776</v>
      </c>
      <c r="I215" s="338"/>
      <c r="J215" s="338"/>
      <c r="K215" s="353"/>
    </row>
    <row r="216" s="1" customFormat="1" ht="15" customHeight="1">
      <c r="B216" s="352"/>
      <c r="C216" s="286"/>
      <c r="D216" s="286"/>
      <c r="E216" s="286"/>
      <c r="F216" s="309">
        <v>3</v>
      </c>
      <c r="G216" s="347"/>
      <c r="H216" s="338" t="s">
        <v>777</v>
      </c>
      <c r="I216" s="338"/>
      <c r="J216" s="338"/>
      <c r="K216" s="353"/>
    </row>
    <row r="217" s="1" customFormat="1" ht="15" customHeight="1">
      <c r="B217" s="352"/>
      <c r="C217" s="286"/>
      <c r="D217" s="286"/>
      <c r="E217" s="286"/>
      <c r="F217" s="309">
        <v>4</v>
      </c>
      <c r="G217" s="347"/>
      <c r="H217" s="338" t="s">
        <v>778</v>
      </c>
      <c r="I217" s="338"/>
      <c r="J217" s="338"/>
      <c r="K217" s="353"/>
    </row>
    <row r="218" s="1" customFormat="1" ht="12.75" customHeight="1">
      <c r="B218" s="354"/>
      <c r="C218" s="355"/>
      <c r="D218" s="355"/>
      <c r="E218" s="355"/>
      <c r="F218" s="355"/>
      <c r="G218" s="355"/>
      <c r="H218" s="355"/>
      <c r="I218" s="355"/>
      <c r="J218" s="355"/>
      <c r="K218" s="35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Ing. Martin Komarek</dc:creator>
  <cp:lastModifiedBy>Ing. Martin Komarek</cp:lastModifiedBy>
  <dcterms:created xsi:type="dcterms:W3CDTF">2023-02-20T10:52:33Z</dcterms:created>
  <dcterms:modified xsi:type="dcterms:W3CDTF">2023-02-20T10:52:41Z</dcterms:modified>
</cp:coreProperties>
</file>